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 activeTab="4"/>
  </bookViews>
  <sheets>
    <sheet name="Posto 1" sheetId="2" r:id="rId1"/>
    <sheet name="Posto 2" sheetId="3" r:id="rId2"/>
    <sheet name="Posto 3" sheetId="4" r:id="rId3"/>
    <sheet name="Posto 4" sheetId="5" r:id="rId4"/>
    <sheet name="Resumo" sheetId="1" r:id="rId5"/>
  </sheets>
  <definedNames>
    <definedName name="_xlnm._FilterDatabase" localSheetId="0" hidden="1">'Posto 1'!$B$9:$Q$306</definedName>
    <definedName name="_xlnm._FilterDatabase" localSheetId="1" hidden="1">'Posto 2'!$B$9:$Q$171</definedName>
    <definedName name="_xlnm._FilterDatabase" localSheetId="2" hidden="1">'Posto 3'!$B$9:$Q$154</definedName>
    <definedName name="_xlnm._FilterDatabase" localSheetId="3" hidden="1">'Posto 4'!$B$9:$Q$102</definedName>
  </definedNames>
  <calcPr calcId="125725"/>
</workbook>
</file>

<file path=xl/calcChain.xml><?xml version="1.0" encoding="utf-8"?>
<calcChain xmlns="http://schemas.openxmlformats.org/spreadsheetml/2006/main">
  <c r="K27" i="1"/>
  <c r="K28"/>
  <c r="K29"/>
  <c r="K2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Q6" i="5"/>
  <c r="P6"/>
  <c r="P5"/>
  <c r="P4"/>
  <c r="P3"/>
  <c r="I6"/>
  <c r="G6"/>
  <c r="G13" i="1"/>
  <c r="L102" i="5"/>
  <c r="P102"/>
  <c r="L101"/>
  <c r="H101"/>
  <c r="N101" s="1"/>
  <c r="P101"/>
  <c r="L100"/>
  <c r="H100"/>
  <c r="N100" s="1"/>
  <c r="P100"/>
  <c r="L99"/>
  <c r="H99"/>
  <c r="N99" s="1"/>
  <c r="P99"/>
  <c r="L98"/>
  <c r="H98"/>
  <c r="N98" s="1"/>
  <c r="P98"/>
  <c r="L97"/>
  <c r="H97"/>
  <c r="N97" s="1"/>
  <c r="P97"/>
  <c r="L96"/>
  <c r="H96"/>
  <c r="N96" s="1"/>
  <c r="P96"/>
  <c r="L95"/>
  <c r="H95"/>
  <c r="N95" s="1"/>
  <c r="P95"/>
  <c r="L94"/>
  <c r="H94"/>
  <c r="N94" s="1"/>
  <c r="P94"/>
  <c r="L93"/>
  <c r="H93"/>
  <c r="N93" s="1"/>
  <c r="P93"/>
  <c r="L92"/>
  <c r="H92"/>
  <c r="N92" s="1"/>
  <c r="P92"/>
  <c r="L91"/>
  <c r="H91"/>
  <c r="N91" s="1"/>
  <c r="P91"/>
  <c r="L90"/>
  <c r="H90"/>
  <c r="N90" s="1"/>
  <c r="P90"/>
  <c r="L89"/>
  <c r="H89"/>
  <c r="N89" s="1"/>
  <c r="P89"/>
  <c r="L88"/>
  <c r="H88"/>
  <c r="N88" s="1"/>
  <c r="P88"/>
  <c r="L87"/>
  <c r="H87"/>
  <c r="N87" s="1"/>
  <c r="P87"/>
  <c r="L86"/>
  <c r="H86"/>
  <c r="N86" s="1"/>
  <c r="P86"/>
  <c r="Q86" s="1"/>
  <c r="L85"/>
  <c r="H85"/>
  <c r="N85" s="1"/>
  <c r="P85"/>
  <c r="L84"/>
  <c r="H84"/>
  <c r="N84" s="1"/>
  <c r="P84"/>
  <c r="L83"/>
  <c r="H83"/>
  <c r="N83" s="1"/>
  <c r="P83"/>
  <c r="L82"/>
  <c r="H82"/>
  <c r="N82" s="1"/>
  <c r="P82"/>
  <c r="L81"/>
  <c r="H81"/>
  <c r="N81" s="1"/>
  <c r="P81"/>
  <c r="L80"/>
  <c r="H80"/>
  <c r="N80" s="1"/>
  <c r="P80"/>
  <c r="Q80" s="1"/>
  <c r="L79"/>
  <c r="H79"/>
  <c r="N79" s="1"/>
  <c r="P79"/>
  <c r="Q79" s="1"/>
  <c r="L78"/>
  <c r="H78"/>
  <c r="N78" s="1"/>
  <c r="P78"/>
  <c r="L77"/>
  <c r="H77"/>
  <c r="N77" s="1"/>
  <c r="P77"/>
  <c r="Q77" s="1"/>
  <c r="L76"/>
  <c r="H76"/>
  <c r="N76" s="1"/>
  <c r="P76"/>
  <c r="L75"/>
  <c r="H75"/>
  <c r="N75" s="1"/>
  <c r="P75"/>
  <c r="L74"/>
  <c r="H74"/>
  <c r="N74" s="1"/>
  <c r="P74"/>
  <c r="L73"/>
  <c r="H73"/>
  <c r="N73" s="1"/>
  <c r="P73"/>
  <c r="Q73" s="1"/>
  <c r="L72"/>
  <c r="H72"/>
  <c r="N72" s="1"/>
  <c r="P72"/>
  <c r="L71"/>
  <c r="H71"/>
  <c r="N71" s="1"/>
  <c r="P71"/>
  <c r="L70"/>
  <c r="H70"/>
  <c r="N70" s="1"/>
  <c r="P70"/>
  <c r="Q70" s="1"/>
  <c r="L69"/>
  <c r="H69"/>
  <c r="N69" s="1"/>
  <c r="P69"/>
  <c r="L68"/>
  <c r="H68"/>
  <c r="N68" s="1"/>
  <c r="P68"/>
  <c r="Q68" s="1"/>
  <c r="L67"/>
  <c r="H67"/>
  <c r="N67" s="1"/>
  <c r="P67"/>
  <c r="L66"/>
  <c r="H66"/>
  <c r="N66" s="1"/>
  <c r="P66"/>
  <c r="Q66" s="1"/>
  <c r="L65"/>
  <c r="H65"/>
  <c r="N65" s="1"/>
  <c r="P65"/>
  <c r="Q65" s="1"/>
  <c r="L64"/>
  <c r="H64"/>
  <c r="N64" s="1"/>
  <c r="P64"/>
  <c r="Q64" s="1"/>
  <c r="L63"/>
  <c r="H63"/>
  <c r="N63" s="1"/>
  <c r="P63"/>
  <c r="L62"/>
  <c r="P62"/>
  <c r="L61"/>
  <c r="P61"/>
  <c r="L60"/>
  <c r="P60"/>
  <c r="L59"/>
  <c r="P59"/>
  <c r="L58"/>
  <c r="P58"/>
  <c r="L57"/>
  <c r="P57"/>
  <c r="L56"/>
  <c r="P56"/>
  <c r="L55"/>
  <c r="P55"/>
  <c r="Q55" s="1"/>
  <c r="L54"/>
  <c r="P54"/>
  <c r="L53"/>
  <c r="P53"/>
  <c r="Q53" s="1"/>
  <c r="L52"/>
  <c r="P52"/>
  <c r="L51"/>
  <c r="P51"/>
  <c r="L50"/>
  <c r="P50"/>
  <c r="L49"/>
  <c r="P49"/>
  <c r="Q49" s="1"/>
  <c r="P48"/>
  <c r="Q48" s="1"/>
  <c r="L48"/>
  <c r="P47"/>
  <c r="Q47" s="1"/>
  <c r="L47"/>
  <c r="P46"/>
  <c r="Q46" s="1"/>
  <c r="L46"/>
  <c r="P45"/>
  <c r="Q45" s="1"/>
  <c r="L45"/>
  <c r="P44"/>
  <c r="L44"/>
  <c r="P43"/>
  <c r="L43"/>
  <c r="P42"/>
  <c r="Q42" s="1"/>
  <c r="L42"/>
  <c r="P41"/>
  <c r="L41"/>
  <c r="P40"/>
  <c r="L40"/>
  <c r="P39"/>
  <c r="L39"/>
  <c r="K38"/>
  <c r="L38"/>
  <c r="P38"/>
  <c r="K37"/>
  <c r="L37"/>
  <c r="M37" s="1"/>
  <c r="P37"/>
  <c r="K36"/>
  <c r="L36"/>
  <c r="P36"/>
  <c r="K35"/>
  <c r="L35"/>
  <c r="M35" s="1"/>
  <c r="P35"/>
  <c r="K34"/>
  <c r="L34"/>
  <c r="P34"/>
  <c r="K33"/>
  <c r="L33"/>
  <c r="M33" s="1"/>
  <c r="P33"/>
  <c r="K32"/>
  <c r="L32"/>
  <c r="P32"/>
  <c r="K31"/>
  <c r="L31"/>
  <c r="M31" s="1"/>
  <c r="P31"/>
  <c r="K30"/>
  <c r="L30"/>
  <c r="P30"/>
  <c r="K29"/>
  <c r="L29"/>
  <c r="M29" s="1"/>
  <c r="P29"/>
  <c r="K28"/>
  <c r="L28"/>
  <c r="P28"/>
  <c r="K27"/>
  <c r="L27"/>
  <c r="M27" s="1"/>
  <c r="P27"/>
  <c r="K26"/>
  <c r="L26"/>
  <c r="P26"/>
  <c r="K25"/>
  <c r="L25"/>
  <c r="M25" s="1"/>
  <c r="P25"/>
  <c r="K24"/>
  <c r="L24"/>
  <c r="P24"/>
  <c r="K23"/>
  <c r="L23"/>
  <c r="M23" s="1"/>
  <c r="P23"/>
  <c r="K22"/>
  <c r="L22"/>
  <c r="P22"/>
  <c r="K21"/>
  <c r="L21"/>
  <c r="M21" s="1"/>
  <c r="P21"/>
  <c r="K20"/>
  <c r="L20"/>
  <c r="P20"/>
  <c r="K19"/>
  <c r="L19"/>
  <c r="M19" s="1"/>
  <c r="P19"/>
  <c r="K18"/>
  <c r="L18"/>
  <c r="P18"/>
  <c r="K17"/>
  <c r="L17"/>
  <c r="M17" s="1"/>
  <c r="P17"/>
  <c r="K16"/>
  <c r="L16"/>
  <c r="P16"/>
  <c r="Q16" s="1"/>
  <c r="K15"/>
  <c r="L15"/>
  <c r="M15" s="1"/>
  <c r="P15"/>
  <c r="Q15" s="1"/>
  <c r="K14"/>
  <c r="L14"/>
  <c r="P14"/>
  <c r="Q14" s="1"/>
  <c r="K13"/>
  <c r="L13"/>
  <c r="M13" s="1"/>
  <c r="P13"/>
  <c r="Q13" s="1"/>
  <c r="K12"/>
  <c r="L12"/>
  <c r="P12"/>
  <c r="Q12" s="1"/>
  <c r="S11"/>
  <c r="L11"/>
  <c r="H11"/>
  <c r="N11" s="1"/>
  <c r="P11"/>
  <c r="Q11" s="1"/>
  <c r="L10"/>
  <c r="H10"/>
  <c r="I10" s="1"/>
  <c r="P10"/>
  <c r="Q10" s="1"/>
  <c r="F14" i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13"/>
  <c r="G6" i="4"/>
  <c r="L154"/>
  <c r="P154"/>
  <c r="L153"/>
  <c r="H153"/>
  <c r="N153" s="1"/>
  <c r="P153"/>
  <c r="L152"/>
  <c r="H152"/>
  <c r="N152" s="1"/>
  <c r="P152"/>
  <c r="L151"/>
  <c r="H151"/>
  <c r="N151" s="1"/>
  <c r="P151"/>
  <c r="L150"/>
  <c r="H150"/>
  <c r="N150" s="1"/>
  <c r="P150"/>
  <c r="L149"/>
  <c r="H149"/>
  <c r="N149" s="1"/>
  <c r="P149"/>
  <c r="L148"/>
  <c r="H148"/>
  <c r="N148" s="1"/>
  <c r="P148"/>
  <c r="L147"/>
  <c r="H147"/>
  <c r="N147" s="1"/>
  <c r="P147"/>
  <c r="L146"/>
  <c r="H146"/>
  <c r="N146" s="1"/>
  <c r="P146"/>
  <c r="L145"/>
  <c r="H145"/>
  <c r="N145" s="1"/>
  <c r="P145"/>
  <c r="L144"/>
  <c r="H144"/>
  <c r="N144" s="1"/>
  <c r="P144"/>
  <c r="L143"/>
  <c r="H143"/>
  <c r="N143" s="1"/>
  <c r="P143"/>
  <c r="L142"/>
  <c r="H142"/>
  <c r="N142" s="1"/>
  <c r="P142"/>
  <c r="L141"/>
  <c r="H141"/>
  <c r="N141" s="1"/>
  <c r="P141"/>
  <c r="L140"/>
  <c r="H140"/>
  <c r="N140" s="1"/>
  <c r="P140"/>
  <c r="L139"/>
  <c r="H139"/>
  <c r="N139" s="1"/>
  <c r="P139"/>
  <c r="L138"/>
  <c r="H138"/>
  <c r="N138" s="1"/>
  <c r="P138"/>
  <c r="L137"/>
  <c r="H137"/>
  <c r="N137" s="1"/>
  <c r="P137"/>
  <c r="L136"/>
  <c r="H136"/>
  <c r="N136" s="1"/>
  <c r="P136"/>
  <c r="L135"/>
  <c r="H135"/>
  <c r="N135" s="1"/>
  <c r="P135"/>
  <c r="L134"/>
  <c r="H134"/>
  <c r="N134" s="1"/>
  <c r="P134"/>
  <c r="L133"/>
  <c r="H133"/>
  <c r="N133" s="1"/>
  <c r="P133"/>
  <c r="L132"/>
  <c r="H132"/>
  <c r="N132" s="1"/>
  <c r="P132"/>
  <c r="L131"/>
  <c r="H131"/>
  <c r="N131" s="1"/>
  <c r="P131"/>
  <c r="L130"/>
  <c r="H130"/>
  <c r="N130" s="1"/>
  <c r="P130"/>
  <c r="L129"/>
  <c r="H129"/>
  <c r="N129" s="1"/>
  <c r="P129"/>
  <c r="L128"/>
  <c r="H128"/>
  <c r="N128" s="1"/>
  <c r="P128"/>
  <c r="L127"/>
  <c r="H127"/>
  <c r="N127" s="1"/>
  <c r="P127"/>
  <c r="L126"/>
  <c r="H126"/>
  <c r="N126" s="1"/>
  <c r="P126"/>
  <c r="L125"/>
  <c r="H125"/>
  <c r="N125" s="1"/>
  <c r="P125"/>
  <c r="L124"/>
  <c r="H124"/>
  <c r="N124" s="1"/>
  <c r="P124"/>
  <c r="Q124" s="1"/>
  <c r="L123"/>
  <c r="H123"/>
  <c r="N123" s="1"/>
  <c r="P123"/>
  <c r="Q123" s="1"/>
  <c r="L122"/>
  <c r="H122"/>
  <c r="N122" s="1"/>
  <c r="P122"/>
  <c r="Q122" s="1"/>
  <c r="L121"/>
  <c r="H121"/>
  <c r="N121" s="1"/>
  <c r="P121"/>
  <c r="L120"/>
  <c r="H120"/>
  <c r="N120" s="1"/>
  <c r="P120"/>
  <c r="Q120" s="1"/>
  <c r="L119"/>
  <c r="H119"/>
  <c r="N119" s="1"/>
  <c r="P119"/>
  <c r="Q119" s="1"/>
  <c r="L118"/>
  <c r="H118"/>
  <c r="N118" s="1"/>
  <c r="P118"/>
  <c r="Q118" s="1"/>
  <c r="L117"/>
  <c r="H117"/>
  <c r="N117" s="1"/>
  <c r="P117"/>
  <c r="Q117" s="1"/>
  <c r="L116"/>
  <c r="H116"/>
  <c r="N116" s="1"/>
  <c r="P116"/>
  <c r="L115"/>
  <c r="H115"/>
  <c r="N115" s="1"/>
  <c r="P115"/>
  <c r="Q115" s="1"/>
  <c r="L114"/>
  <c r="H114"/>
  <c r="N114" s="1"/>
  <c r="P114"/>
  <c r="Q114" s="1"/>
  <c r="L113"/>
  <c r="P113"/>
  <c r="Q113" s="1"/>
  <c r="L112"/>
  <c r="P112"/>
  <c r="Q112" s="1"/>
  <c r="L111"/>
  <c r="P111"/>
  <c r="L110"/>
  <c r="P110"/>
  <c r="Q110" s="1"/>
  <c r="L109"/>
  <c r="P109"/>
  <c r="Q109" s="1"/>
  <c r="L108"/>
  <c r="P108"/>
  <c r="Q108" s="1"/>
  <c r="L107"/>
  <c r="P107"/>
  <c r="L106"/>
  <c r="P106"/>
  <c r="L105"/>
  <c r="P105"/>
  <c r="L104"/>
  <c r="P104"/>
  <c r="L103"/>
  <c r="P103"/>
  <c r="L102"/>
  <c r="P102"/>
  <c r="Q102" s="1"/>
  <c r="L101"/>
  <c r="P101"/>
  <c r="Q101" s="1"/>
  <c r="L100"/>
  <c r="P100"/>
  <c r="L99"/>
  <c r="P99"/>
  <c r="L98"/>
  <c r="P98"/>
  <c r="P97"/>
  <c r="L97"/>
  <c r="P96"/>
  <c r="L96"/>
  <c r="P95"/>
  <c r="L95"/>
  <c r="P94"/>
  <c r="L94"/>
  <c r="P93"/>
  <c r="L93"/>
  <c r="P92"/>
  <c r="L92"/>
  <c r="P91"/>
  <c r="L91"/>
  <c r="K90"/>
  <c r="L90"/>
  <c r="P90"/>
  <c r="K89"/>
  <c r="L89"/>
  <c r="P89"/>
  <c r="K88"/>
  <c r="L88"/>
  <c r="P88"/>
  <c r="K87"/>
  <c r="L87"/>
  <c r="P87"/>
  <c r="Q87" s="1"/>
  <c r="K86"/>
  <c r="L86"/>
  <c r="P86"/>
  <c r="K85"/>
  <c r="L85"/>
  <c r="P85"/>
  <c r="K84"/>
  <c r="L84"/>
  <c r="P84"/>
  <c r="Q84" s="1"/>
  <c r="K83"/>
  <c r="L83"/>
  <c r="P83"/>
  <c r="K82"/>
  <c r="L82"/>
  <c r="P82"/>
  <c r="K81"/>
  <c r="L81"/>
  <c r="P81"/>
  <c r="K80"/>
  <c r="L80"/>
  <c r="P80"/>
  <c r="Q80" s="1"/>
  <c r="K79"/>
  <c r="L79"/>
  <c r="P79"/>
  <c r="K78"/>
  <c r="L78"/>
  <c r="P78"/>
  <c r="K77"/>
  <c r="L77"/>
  <c r="P77"/>
  <c r="Q77" s="1"/>
  <c r="K76"/>
  <c r="L76"/>
  <c r="P76"/>
  <c r="K75"/>
  <c r="L75"/>
  <c r="P75"/>
  <c r="Q75" s="1"/>
  <c r="K74"/>
  <c r="L74"/>
  <c r="P74"/>
  <c r="K73"/>
  <c r="L73"/>
  <c r="P73"/>
  <c r="Q73" s="1"/>
  <c r="K72"/>
  <c r="L72"/>
  <c r="P72"/>
  <c r="K71"/>
  <c r="L71"/>
  <c r="P71"/>
  <c r="K70"/>
  <c r="L70"/>
  <c r="P70"/>
  <c r="K69"/>
  <c r="L69"/>
  <c r="P69"/>
  <c r="K68"/>
  <c r="L68"/>
  <c r="P68"/>
  <c r="Q68" s="1"/>
  <c r="K67"/>
  <c r="L67"/>
  <c r="P67"/>
  <c r="Q67" s="1"/>
  <c r="K66"/>
  <c r="L66"/>
  <c r="P66"/>
  <c r="Q66" s="1"/>
  <c r="K65"/>
  <c r="L65"/>
  <c r="P65"/>
  <c r="K64"/>
  <c r="L64"/>
  <c r="P64"/>
  <c r="Q64" s="1"/>
  <c r="K63"/>
  <c r="L63"/>
  <c r="P63"/>
  <c r="K62"/>
  <c r="L62"/>
  <c r="P62"/>
  <c r="K61"/>
  <c r="L61"/>
  <c r="P61"/>
  <c r="Q61" s="1"/>
  <c r="K60"/>
  <c r="L60"/>
  <c r="P60"/>
  <c r="K59"/>
  <c r="L59"/>
  <c r="P59"/>
  <c r="Q59" s="1"/>
  <c r="K58"/>
  <c r="L58"/>
  <c r="P58"/>
  <c r="Q58" s="1"/>
  <c r="K57"/>
  <c r="L57"/>
  <c r="P57"/>
  <c r="K56"/>
  <c r="L56"/>
  <c r="P56"/>
  <c r="Q56" s="1"/>
  <c r="K55"/>
  <c r="L55"/>
  <c r="P55"/>
  <c r="K54"/>
  <c r="L54"/>
  <c r="P54"/>
  <c r="K53"/>
  <c r="L53"/>
  <c r="P53"/>
  <c r="Q53" s="1"/>
  <c r="K52"/>
  <c r="L52"/>
  <c r="P52"/>
  <c r="K51"/>
  <c r="L51"/>
  <c r="P51"/>
  <c r="K50"/>
  <c r="L50"/>
  <c r="P50"/>
  <c r="K49"/>
  <c r="L49"/>
  <c r="P49"/>
  <c r="Q49" s="1"/>
  <c r="K48"/>
  <c r="L48"/>
  <c r="P48"/>
  <c r="K47"/>
  <c r="L47"/>
  <c r="P47"/>
  <c r="K46"/>
  <c r="L46"/>
  <c r="P46"/>
  <c r="K45"/>
  <c r="L45"/>
  <c r="P45"/>
  <c r="K44"/>
  <c r="L44"/>
  <c r="P44"/>
  <c r="K43"/>
  <c r="L43"/>
  <c r="P43"/>
  <c r="K42"/>
  <c r="L42"/>
  <c r="P42"/>
  <c r="Q42" s="1"/>
  <c r="K41"/>
  <c r="L41"/>
  <c r="P41"/>
  <c r="K40"/>
  <c r="L40"/>
  <c r="P40"/>
  <c r="K39"/>
  <c r="L39"/>
  <c r="P39"/>
  <c r="Q39" s="1"/>
  <c r="K38"/>
  <c r="L38"/>
  <c r="P38"/>
  <c r="K37"/>
  <c r="L37"/>
  <c r="P37"/>
  <c r="K36"/>
  <c r="L36"/>
  <c r="P36"/>
  <c r="K35"/>
  <c r="L35"/>
  <c r="P35"/>
  <c r="K34"/>
  <c r="L34"/>
  <c r="P34"/>
  <c r="K33"/>
  <c r="P33"/>
  <c r="K32"/>
  <c r="P32"/>
  <c r="K31"/>
  <c r="P31"/>
  <c r="K30"/>
  <c r="P30"/>
  <c r="K29"/>
  <c r="P29"/>
  <c r="K28"/>
  <c r="P28"/>
  <c r="K27"/>
  <c r="P27"/>
  <c r="K26"/>
  <c r="P26"/>
  <c r="K25"/>
  <c r="P25"/>
  <c r="K24"/>
  <c r="P24"/>
  <c r="K23"/>
  <c r="P23"/>
  <c r="K22"/>
  <c r="P22"/>
  <c r="K21"/>
  <c r="P21"/>
  <c r="K20"/>
  <c r="P20"/>
  <c r="K19"/>
  <c r="P19"/>
  <c r="K18"/>
  <c r="P18"/>
  <c r="K17"/>
  <c r="P17"/>
  <c r="K16"/>
  <c r="P16"/>
  <c r="K15"/>
  <c r="P15"/>
  <c r="K14"/>
  <c r="P14"/>
  <c r="K13"/>
  <c r="P13"/>
  <c r="K12"/>
  <c r="P12"/>
  <c r="S11"/>
  <c r="L11"/>
  <c r="P11"/>
  <c r="Q11" s="1"/>
  <c r="L10"/>
  <c r="P10"/>
  <c r="Q10" s="1"/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13"/>
  <c r="Q6" i="3"/>
  <c r="P6"/>
  <c r="P5"/>
  <c r="P4"/>
  <c r="P3"/>
  <c r="I6"/>
  <c r="G6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O69"/>
  <c r="P69"/>
  <c r="Q69" s="1"/>
  <c r="O70"/>
  <c r="P70"/>
  <c r="Q70" s="1"/>
  <c r="O71"/>
  <c r="P71"/>
  <c r="Q71" s="1"/>
  <c r="O72"/>
  <c r="P72"/>
  <c r="Q72" s="1"/>
  <c r="O73"/>
  <c r="P73"/>
  <c r="Q73" s="1"/>
  <c r="O74"/>
  <c r="P74"/>
  <c r="Q74" s="1"/>
  <c r="O75"/>
  <c r="P75"/>
  <c r="Q75" s="1"/>
  <c r="O76"/>
  <c r="P76"/>
  <c r="Q76" s="1"/>
  <c r="O77"/>
  <c r="P77"/>
  <c r="Q77" s="1"/>
  <c r="O78"/>
  <c r="P78"/>
  <c r="O79"/>
  <c r="P79"/>
  <c r="Q79" s="1"/>
  <c r="O80"/>
  <c r="P80"/>
  <c r="Q80" s="1"/>
  <c r="O81"/>
  <c r="P81"/>
  <c r="Q81" s="1"/>
  <c r="O82"/>
  <c r="P82"/>
  <c r="Q82" s="1"/>
  <c r="O83"/>
  <c r="P83"/>
  <c r="O84"/>
  <c r="P84"/>
  <c r="Q84" s="1"/>
  <c r="O85"/>
  <c r="P85"/>
  <c r="Q85" s="1"/>
  <c r="O86"/>
  <c r="P86"/>
  <c r="Q86" s="1"/>
  <c r="O87"/>
  <c r="P87"/>
  <c r="Q87" s="1"/>
  <c r="O88"/>
  <c r="P88"/>
  <c r="Q88" s="1"/>
  <c r="O89"/>
  <c r="P89"/>
  <c r="Q89" s="1"/>
  <c r="O90"/>
  <c r="P90"/>
  <c r="O91"/>
  <c r="P91"/>
  <c r="Q91" s="1"/>
  <c r="O92"/>
  <c r="P92"/>
  <c r="Q92" s="1"/>
  <c r="O93"/>
  <c r="P93"/>
  <c r="Q93" s="1"/>
  <c r="O94"/>
  <c r="P94"/>
  <c r="Q94" s="1"/>
  <c r="O95"/>
  <c r="P95"/>
  <c r="Q95" s="1"/>
  <c r="O96"/>
  <c r="P96"/>
  <c r="Q96" s="1"/>
  <c r="O97"/>
  <c r="P97"/>
  <c r="Q97" s="1"/>
  <c r="O98"/>
  <c r="P98"/>
  <c r="Q98" s="1"/>
  <c r="O99"/>
  <c r="P99"/>
  <c r="Q99" s="1"/>
  <c r="O100"/>
  <c r="P100"/>
  <c r="O101"/>
  <c r="P101"/>
  <c r="Q101" s="1"/>
  <c r="O102"/>
  <c r="P102"/>
  <c r="O103"/>
  <c r="P103"/>
  <c r="Q103" s="1"/>
  <c r="O104"/>
  <c r="P104"/>
  <c r="O105"/>
  <c r="P105"/>
  <c r="Q105" s="1"/>
  <c r="O106"/>
  <c r="P106"/>
  <c r="Q106" s="1"/>
  <c r="O107"/>
  <c r="P107"/>
  <c r="Q107" s="1"/>
  <c r="O108"/>
  <c r="P108"/>
  <c r="O109"/>
  <c r="P109"/>
  <c r="O110"/>
  <c r="P110"/>
  <c r="Q110" s="1"/>
  <c r="O111"/>
  <c r="P111"/>
  <c r="Q111" s="1"/>
  <c r="O112"/>
  <c r="P112"/>
  <c r="Q112" s="1"/>
  <c r="O113"/>
  <c r="P113"/>
  <c r="Q113" s="1"/>
  <c r="O114"/>
  <c r="P114"/>
  <c r="Q114" s="1"/>
  <c r="O115"/>
  <c r="P115"/>
  <c r="Q115" s="1"/>
  <c r="O116"/>
  <c r="P116"/>
  <c r="O117"/>
  <c r="P117"/>
  <c r="Q117" s="1"/>
  <c r="O118"/>
  <c r="P118"/>
  <c r="Q118" s="1"/>
  <c r="O119"/>
  <c r="P119"/>
  <c r="O120"/>
  <c r="P120"/>
  <c r="Q120" s="1"/>
  <c r="O121"/>
  <c r="P121"/>
  <c r="Q121" s="1"/>
  <c r="O122"/>
  <c r="P122"/>
  <c r="Q122" s="1"/>
  <c r="O123"/>
  <c r="P123"/>
  <c r="Q123" s="1"/>
  <c r="O124"/>
  <c r="P124"/>
  <c r="Q124" s="1"/>
  <c r="O125"/>
  <c r="P125"/>
  <c r="Q125" s="1"/>
  <c r="O126"/>
  <c r="P126"/>
  <c r="Q126" s="1"/>
  <c r="O127"/>
  <c r="P127"/>
  <c r="Q127" s="1"/>
  <c r="O128"/>
  <c r="P128"/>
  <c r="Q128" s="1"/>
  <c r="O129"/>
  <c r="P129"/>
  <c r="Q129" s="1"/>
  <c r="O130"/>
  <c r="P130"/>
  <c r="Q130" s="1"/>
  <c r="O131"/>
  <c r="P131"/>
  <c r="Q131" s="1"/>
  <c r="O132"/>
  <c r="P132"/>
  <c r="Q132" s="1"/>
  <c r="O133"/>
  <c r="P133"/>
  <c r="Q133" s="1"/>
  <c r="O134"/>
  <c r="P134"/>
  <c r="Q134" s="1"/>
  <c r="O135"/>
  <c r="P135"/>
  <c r="Q135" s="1"/>
  <c r="O136"/>
  <c r="P136"/>
  <c r="Q136" s="1"/>
  <c r="O137"/>
  <c r="P137"/>
  <c r="Q137" s="1"/>
  <c r="O138"/>
  <c r="P138"/>
  <c r="Q138" s="1"/>
  <c r="O139"/>
  <c r="P139"/>
  <c r="O140"/>
  <c r="P140"/>
  <c r="Q140" s="1"/>
  <c r="O141"/>
  <c r="P141"/>
  <c r="O142"/>
  <c r="P142"/>
  <c r="Q142" s="1"/>
  <c r="O143"/>
  <c r="P143"/>
  <c r="Q143" s="1"/>
  <c r="O144"/>
  <c r="P144"/>
  <c r="Q144" s="1"/>
  <c r="O145"/>
  <c r="P145"/>
  <c r="Q145" s="1"/>
  <c r="O146"/>
  <c r="P146"/>
  <c r="Q146" s="1"/>
  <c r="O147"/>
  <c r="P147"/>
  <c r="Q147" s="1"/>
  <c r="O148"/>
  <c r="P148"/>
  <c r="Q148" s="1"/>
  <c r="O149"/>
  <c r="P149"/>
  <c r="Q149" s="1"/>
  <c r="O150"/>
  <c r="P150"/>
  <c r="Q150" s="1"/>
  <c r="O151"/>
  <c r="P151"/>
  <c r="Q151" s="1"/>
  <c r="O152"/>
  <c r="P152"/>
  <c r="Q152" s="1"/>
  <c r="O153"/>
  <c r="P153"/>
  <c r="O154"/>
  <c r="P154"/>
  <c r="Q154" s="1"/>
  <c r="O155"/>
  <c r="P155"/>
  <c r="Q155" s="1"/>
  <c r="O156"/>
  <c r="P156"/>
  <c r="Q156" s="1"/>
  <c r="O157"/>
  <c r="P157"/>
  <c r="Q157" s="1"/>
  <c r="O158"/>
  <c r="P158"/>
  <c r="O159"/>
  <c r="P159"/>
  <c r="O160"/>
  <c r="P160"/>
  <c r="O161"/>
  <c r="P161"/>
  <c r="O162"/>
  <c r="P162"/>
  <c r="Q162" s="1"/>
  <c r="O163"/>
  <c r="P163"/>
  <c r="Q163" s="1"/>
  <c r="O164"/>
  <c r="P164"/>
  <c r="Q164" s="1"/>
  <c r="O165"/>
  <c r="P165"/>
  <c r="Q165" s="1"/>
  <c r="O166"/>
  <c r="P166"/>
  <c r="Q166" s="1"/>
  <c r="O167"/>
  <c r="P167"/>
  <c r="Q167" s="1"/>
  <c r="O168"/>
  <c r="P168"/>
  <c r="Q168" s="1"/>
  <c r="O169"/>
  <c r="P169"/>
  <c r="Q169" s="1"/>
  <c r="O170"/>
  <c r="P170"/>
  <c r="Q170" s="1"/>
  <c r="O68"/>
  <c r="P68"/>
  <c r="Q68" s="1"/>
  <c r="H12" i="1"/>
  <c r="H11"/>
  <c r="H10"/>
  <c r="G37"/>
  <c r="F37"/>
  <c r="E37"/>
  <c r="L67" i="3"/>
  <c r="P67"/>
  <c r="L66"/>
  <c r="P66"/>
  <c r="L65"/>
  <c r="P65"/>
  <c r="L64"/>
  <c r="H64"/>
  <c r="N64" s="1"/>
  <c r="P64"/>
  <c r="L63"/>
  <c r="P63"/>
  <c r="Q63" s="1"/>
  <c r="L62"/>
  <c r="P62"/>
  <c r="L61"/>
  <c r="P61"/>
  <c r="L60"/>
  <c r="P60"/>
  <c r="L59"/>
  <c r="P59"/>
  <c r="L58"/>
  <c r="P58"/>
  <c r="L57"/>
  <c r="P57"/>
  <c r="Q57" s="1"/>
  <c r="L56"/>
  <c r="P56"/>
  <c r="L55"/>
  <c r="P55"/>
  <c r="L54"/>
  <c r="P54"/>
  <c r="L53"/>
  <c r="P53"/>
  <c r="L52"/>
  <c r="P52"/>
  <c r="L51"/>
  <c r="P51"/>
  <c r="Q51" s="1"/>
  <c r="L50"/>
  <c r="P50"/>
  <c r="Q50" s="1"/>
  <c r="L49"/>
  <c r="P49"/>
  <c r="Q49" s="1"/>
  <c r="L48"/>
  <c r="P48"/>
  <c r="L47"/>
  <c r="P47"/>
  <c r="L46"/>
  <c r="P46"/>
  <c r="L45"/>
  <c r="P45"/>
  <c r="L44"/>
  <c r="P44"/>
  <c r="Q44" s="1"/>
  <c r="L43"/>
  <c r="P43"/>
  <c r="L42"/>
  <c r="P42"/>
  <c r="L41"/>
  <c r="P41"/>
  <c r="L40"/>
  <c r="H40"/>
  <c r="N40" s="1"/>
  <c r="P40"/>
  <c r="L39"/>
  <c r="P39"/>
  <c r="L38"/>
  <c r="P38"/>
  <c r="L37"/>
  <c r="P37"/>
  <c r="L36"/>
  <c r="P36"/>
  <c r="L35"/>
  <c r="P35"/>
  <c r="L34"/>
  <c r="P34"/>
  <c r="L33"/>
  <c r="P33"/>
  <c r="L32"/>
  <c r="P32"/>
  <c r="L31"/>
  <c r="P31"/>
  <c r="L30"/>
  <c r="P30"/>
  <c r="L29"/>
  <c r="P29"/>
  <c r="L28"/>
  <c r="P28"/>
  <c r="L27"/>
  <c r="P27"/>
  <c r="L26"/>
  <c r="P26"/>
  <c r="L25"/>
  <c r="P25"/>
  <c r="L24"/>
  <c r="P24"/>
  <c r="L23"/>
  <c r="P23"/>
  <c r="Q23" s="1"/>
  <c r="L22"/>
  <c r="P22"/>
  <c r="L21"/>
  <c r="P21"/>
  <c r="L20"/>
  <c r="P20"/>
  <c r="Q20" s="1"/>
  <c r="L19"/>
  <c r="P19"/>
  <c r="L18"/>
  <c r="P18"/>
  <c r="L17"/>
  <c r="P17"/>
  <c r="Q17" s="1"/>
  <c r="L16"/>
  <c r="P16"/>
  <c r="Q16" s="1"/>
  <c r="L15"/>
  <c r="P15"/>
  <c r="Q15" s="1"/>
  <c r="L14"/>
  <c r="P14"/>
  <c r="Q14" s="1"/>
  <c r="L13"/>
  <c r="P13"/>
  <c r="L12"/>
  <c r="P12"/>
  <c r="Q12" s="1"/>
  <c r="S11"/>
  <c r="L11"/>
  <c r="K11"/>
  <c r="P11"/>
  <c r="Q11" s="1"/>
  <c r="L10"/>
  <c r="K10"/>
  <c r="P10"/>
  <c r="D14" i="1"/>
  <c r="H14" s="1"/>
  <c r="D15"/>
  <c r="H15" s="1"/>
  <c r="D16"/>
  <c r="H16" s="1"/>
  <c r="D17"/>
  <c r="H17" s="1"/>
  <c r="D18"/>
  <c r="H18" s="1"/>
  <c r="D19"/>
  <c r="H19" s="1"/>
  <c r="D20"/>
  <c r="H20" s="1"/>
  <c r="D21"/>
  <c r="H21" s="1"/>
  <c r="D22"/>
  <c r="H22" s="1"/>
  <c r="D23"/>
  <c r="H23" s="1"/>
  <c r="D24"/>
  <c r="H24" s="1"/>
  <c r="D25"/>
  <c r="H25" s="1"/>
  <c r="D26"/>
  <c r="H26" s="1"/>
  <c r="D27"/>
  <c r="H27" s="1"/>
  <c r="D28"/>
  <c r="H28" s="1"/>
  <c r="D29"/>
  <c r="H29" s="1"/>
  <c r="D30"/>
  <c r="H30" s="1"/>
  <c r="D31"/>
  <c r="H31" s="1"/>
  <c r="D32"/>
  <c r="H32" s="1"/>
  <c r="D33"/>
  <c r="H33" s="1"/>
  <c r="D34"/>
  <c r="H34" s="1"/>
  <c r="D35"/>
  <c r="H35" s="1"/>
  <c r="D36"/>
  <c r="H36" s="1"/>
  <c r="D13"/>
  <c r="H13" s="1"/>
  <c r="L306" i="2"/>
  <c r="P306"/>
  <c r="Q306" s="1"/>
  <c r="L305"/>
  <c r="K305"/>
  <c r="P305"/>
  <c r="Q305" s="1"/>
  <c r="L304"/>
  <c r="K304"/>
  <c r="P304"/>
  <c r="Q304" s="1"/>
  <c r="L303"/>
  <c r="K303"/>
  <c r="P303"/>
  <c r="Q303" s="1"/>
  <c r="L302"/>
  <c r="K302"/>
  <c r="P302"/>
  <c r="Q302" s="1"/>
  <c r="L301"/>
  <c r="K301"/>
  <c r="P301"/>
  <c r="Q301" s="1"/>
  <c r="L300"/>
  <c r="K300"/>
  <c r="P300"/>
  <c r="Q300" s="1"/>
  <c r="L299"/>
  <c r="K299"/>
  <c r="P299"/>
  <c r="Q299" s="1"/>
  <c r="L298"/>
  <c r="K298"/>
  <c r="P298"/>
  <c r="Q298" s="1"/>
  <c r="L297"/>
  <c r="K297"/>
  <c r="P297"/>
  <c r="Q297" s="1"/>
  <c r="L296"/>
  <c r="K296"/>
  <c r="P296"/>
  <c r="Q296" s="1"/>
  <c r="L295"/>
  <c r="K295"/>
  <c r="P295"/>
  <c r="Q295" s="1"/>
  <c r="L294"/>
  <c r="K294"/>
  <c r="P294"/>
  <c r="Q294" s="1"/>
  <c r="L293"/>
  <c r="K293"/>
  <c r="P293"/>
  <c r="Q293" s="1"/>
  <c r="L292"/>
  <c r="K292"/>
  <c r="P292"/>
  <c r="Q292" s="1"/>
  <c r="L291"/>
  <c r="K291"/>
  <c r="P291"/>
  <c r="L290"/>
  <c r="K290"/>
  <c r="P290"/>
  <c r="L289"/>
  <c r="K289"/>
  <c r="P289"/>
  <c r="L288"/>
  <c r="K288"/>
  <c r="P288"/>
  <c r="L287"/>
  <c r="K287"/>
  <c r="P287"/>
  <c r="L286"/>
  <c r="K286"/>
  <c r="P286"/>
  <c r="L285"/>
  <c r="K285"/>
  <c r="P285"/>
  <c r="L284"/>
  <c r="K284"/>
  <c r="P284"/>
  <c r="Q284" s="1"/>
  <c r="L283"/>
  <c r="K283"/>
  <c r="P283"/>
  <c r="Q283" s="1"/>
  <c r="L282"/>
  <c r="K282"/>
  <c r="P282"/>
  <c r="Q282" s="1"/>
  <c r="L281"/>
  <c r="K281"/>
  <c r="P281"/>
  <c r="Q281" s="1"/>
  <c r="L280"/>
  <c r="K280"/>
  <c r="P280"/>
  <c r="Q280" s="1"/>
  <c r="L279"/>
  <c r="K279"/>
  <c r="P279"/>
  <c r="Q279" s="1"/>
  <c r="L278"/>
  <c r="K278"/>
  <c r="P278"/>
  <c r="Q278" s="1"/>
  <c r="L277"/>
  <c r="K277"/>
  <c r="P277"/>
  <c r="Q277" s="1"/>
  <c r="L276"/>
  <c r="K276"/>
  <c r="P276"/>
  <c r="Q276" s="1"/>
  <c r="L275"/>
  <c r="K275"/>
  <c r="P275"/>
  <c r="Q275" s="1"/>
  <c r="L274"/>
  <c r="K274"/>
  <c r="P274"/>
  <c r="Q274" s="1"/>
  <c r="L273"/>
  <c r="K273"/>
  <c r="P273"/>
  <c r="Q273" s="1"/>
  <c r="L272"/>
  <c r="K272"/>
  <c r="P272"/>
  <c r="L271"/>
  <c r="K271"/>
  <c r="P271"/>
  <c r="L270"/>
  <c r="K270"/>
  <c r="P270"/>
  <c r="L269"/>
  <c r="K269"/>
  <c r="P269"/>
  <c r="L268"/>
  <c r="K268"/>
  <c r="P268"/>
  <c r="K267"/>
  <c r="P267"/>
  <c r="K266"/>
  <c r="P266"/>
  <c r="K265"/>
  <c r="P265"/>
  <c r="K264"/>
  <c r="P264"/>
  <c r="K263"/>
  <c r="P263"/>
  <c r="K262"/>
  <c r="P262"/>
  <c r="K261"/>
  <c r="P261"/>
  <c r="K260"/>
  <c r="P260"/>
  <c r="K259"/>
  <c r="P259"/>
  <c r="K258"/>
  <c r="P258"/>
  <c r="K257"/>
  <c r="P257"/>
  <c r="K256"/>
  <c r="P256"/>
  <c r="K255"/>
  <c r="P255"/>
  <c r="K254"/>
  <c r="P254"/>
  <c r="K253"/>
  <c r="P253"/>
  <c r="K252"/>
  <c r="P252"/>
  <c r="K251"/>
  <c r="P251"/>
  <c r="K250"/>
  <c r="P250"/>
  <c r="K249"/>
  <c r="P249"/>
  <c r="K248"/>
  <c r="P248"/>
  <c r="K247"/>
  <c r="P247"/>
  <c r="K246"/>
  <c r="P246"/>
  <c r="K245"/>
  <c r="P245"/>
  <c r="K244"/>
  <c r="P244"/>
  <c r="P243"/>
  <c r="L242"/>
  <c r="P242"/>
  <c r="L241"/>
  <c r="P241"/>
  <c r="L240"/>
  <c r="P240"/>
  <c r="L239"/>
  <c r="H239"/>
  <c r="N239" s="1"/>
  <c r="P239"/>
  <c r="L238"/>
  <c r="P238"/>
  <c r="L237"/>
  <c r="P237"/>
  <c r="L236"/>
  <c r="P236"/>
  <c r="L235"/>
  <c r="H235"/>
  <c r="N235" s="1"/>
  <c r="P235"/>
  <c r="L234"/>
  <c r="P234"/>
  <c r="L233"/>
  <c r="P233"/>
  <c r="L232"/>
  <c r="P232"/>
  <c r="L231"/>
  <c r="H231"/>
  <c r="N231" s="1"/>
  <c r="P231"/>
  <c r="L230"/>
  <c r="P230"/>
  <c r="L229"/>
  <c r="P229"/>
  <c r="L228"/>
  <c r="P228"/>
  <c r="L227"/>
  <c r="H227"/>
  <c r="N227" s="1"/>
  <c r="P227"/>
  <c r="Q227" s="1"/>
  <c r="L226"/>
  <c r="P226"/>
  <c r="Q226" s="1"/>
  <c r="L225"/>
  <c r="P225"/>
  <c r="Q225" s="1"/>
  <c r="L224"/>
  <c r="P224"/>
  <c r="Q224" s="1"/>
  <c r="L223"/>
  <c r="H223"/>
  <c r="N223" s="1"/>
  <c r="P223"/>
  <c r="Q223" s="1"/>
  <c r="L222"/>
  <c r="P222"/>
  <c r="L221"/>
  <c r="P221"/>
  <c r="L220"/>
  <c r="P220"/>
  <c r="L219"/>
  <c r="P219"/>
  <c r="L218"/>
  <c r="P218"/>
  <c r="L217"/>
  <c r="P217"/>
  <c r="L216"/>
  <c r="P216"/>
  <c r="L215"/>
  <c r="P215"/>
  <c r="L214"/>
  <c r="P214"/>
  <c r="L213"/>
  <c r="P213"/>
  <c r="L212"/>
  <c r="P212"/>
  <c r="L211"/>
  <c r="P211"/>
  <c r="L210"/>
  <c r="P210"/>
  <c r="L209"/>
  <c r="P209"/>
  <c r="Q209" s="1"/>
  <c r="L208"/>
  <c r="P208"/>
  <c r="L207"/>
  <c r="P207"/>
  <c r="Q207" s="1"/>
  <c r="L206"/>
  <c r="P206"/>
  <c r="Q206" s="1"/>
  <c r="L205"/>
  <c r="P205"/>
  <c r="L204"/>
  <c r="P204"/>
  <c r="Q204" s="1"/>
  <c r="L203"/>
  <c r="P203"/>
  <c r="Q203" s="1"/>
  <c r="L202"/>
  <c r="P202"/>
  <c r="Q202" s="1"/>
  <c r="L201"/>
  <c r="P201"/>
  <c r="L200"/>
  <c r="P200"/>
  <c r="Q200" s="1"/>
  <c r="L199"/>
  <c r="P199"/>
  <c r="Q199" s="1"/>
  <c r="L198"/>
  <c r="P198"/>
  <c r="Q198" s="1"/>
  <c r="L197"/>
  <c r="P197"/>
  <c r="L196"/>
  <c r="P196"/>
  <c r="L195"/>
  <c r="P195"/>
  <c r="Q195" s="1"/>
  <c r="L194"/>
  <c r="P194"/>
  <c r="Q194" s="1"/>
  <c r="L193"/>
  <c r="P193"/>
  <c r="L192"/>
  <c r="P192"/>
  <c r="L191"/>
  <c r="P191"/>
  <c r="L190"/>
  <c r="P190"/>
  <c r="L189"/>
  <c r="P189"/>
  <c r="Q189" s="1"/>
  <c r="L188"/>
  <c r="P188"/>
  <c r="Q188" s="1"/>
  <c r="L187"/>
  <c r="P187"/>
  <c r="Q187" s="1"/>
  <c r="L186"/>
  <c r="P186"/>
  <c r="L185"/>
  <c r="P185"/>
  <c r="Q185" s="1"/>
  <c r="L184"/>
  <c r="P184"/>
  <c r="L183"/>
  <c r="P183"/>
  <c r="L182"/>
  <c r="P182"/>
  <c r="Q182" s="1"/>
  <c r="L181"/>
  <c r="P181"/>
  <c r="Q181" s="1"/>
  <c r="L180"/>
  <c r="P180"/>
  <c r="L179"/>
  <c r="P179"/>
  <c r="L178"/>
  <c r="P178"/>
  <c r="L177"/>
  <c r="P177"/>
  <c r="L176"/>
  <c r="P176"/>
  <c r="L175"/>
  <c r="P175"/>
  <c r="Q175" s="1"/>
  <c r="L174"/>
  <c r="P174"/>
  <c r="L173"/>
  <c r="P173"/>
  <c r="Q173" s="1"/>
  <c r="L172"/>
  <c r="P172"/>
  <c r="Q172" s="1"/>
  <c r="L171"/>
  <c r="P171"/>
  <c r="Q171" s="1"/>
  <c r="L170"/>
  <c r="P170"/>
  <c r="Q170" s="1"/>
  <c r="L169"/>
  <c r="P169"/>
  <c r="L168"/>
  <c r="P168"/>
  <c r="L167"/>
  <c r="P167"/>
  <c r="L166"/>
  <c r="P166"/>
  <c r="Q166" s="1"/>
  <c r="L165"/>
  <c r="P165"/>
  <c r="Q165" s="1"/>
  <c r="L164"/>
  <c r="P164"/>
  <c r="Q164" s="1"/>
  <c r="L163"/>
  <c r="P163"/>
  <c r="Q163" s="1"/>
  <c r="L162"/>
  <c r="P162"/>
  <c r="L161"/>
  <c r="P161"/>
  <c r="Q161" s="1"/>
  <c r="L160"/>
  <c r="P160"/>
  <c r="L159"/>
  <c r="P159"/>
  <c r="Q159" s="1"/>
  <c r="L158"/>
  <c r="P158"/>
  <c r="L157"/>
  <c r="P157"/>
  <c r="Q157" s="1"/>
  <c r="L156"/>
  <c r="P156"/>
  <c r="L155"/>
  <c r="P155"/>
  <c r="L154"/>
  <c r="P154"/>
  <c r="Q154" s="1"/>
  <c r="L153"/>
  <c r="P153"/>
  <c r="L152"/>
  <c r="P152"/>
  <c r="Q152" s="1"/>
  <c r="L151"/>
  <c r="P151"/>
  <c r="Q151" s="1"/>
  <c r="L150"/>
  <c r="P150"/>
  <c r="Q150" s="1"/>
  <c r="L149"/>
  <c r="P149"/>
  <c r="Q149" s="1"/>
  <c r="L148"/>
  <c r="P148"/>
  <c r="Q148" s="1"/>
  <c r="L147"/>
  <c r="P147"/>
  <c r="Q147" s="1"/>
  <c r="L146"/>
  <c r="P146"/>
  <c r="L145"/>
  <c r="P145"/>
  <c r="Q145" s="1"/>
  <c r="L144"/>
  <c r="P144"/>
  <c r="Q144" s="1"/>
  <c r="L143"/>
  <c r="P143"/>
  <c r="L142"/>
  <c r="P142"/>
  <c r="Q142" s="1"/>
  <c r="L141"/>
  <c r="P141"/>
  <c r="L140"/>
  <c r="P140"/>
  <c r="L139"/>
  <c r="P139"/>
  <c r="L138"/>
  <c r="P138"/>
  <c r="Q138" s="1"/>
  <c r="L137"/>
  <c r="P137"/>
  <c r="L136"/>
  <c r="P136"/>
  <c r="Q136" s="1"/>
  <c r="L135"/>
  <c r="P135"/>
  <c r="L134"/>
  <c r="P134"/>
  <c r="Q134" s="1"/>
  <c r="L133"/>
  <c r="P133"/>
  <c r="L132"/>
  <c r="P132"/>
  <c r="L131"/>
  <c r="P131"/>
  <c r="L130"/>
  <c r="P130"/>
  <c r="Q130" s="1"/>
  <c r="L129"/>
  <c r="P129"/>
  <c r="L128"/>
  <c r="P128"/>
  <c r="L127"/>
  <c r="P127"/>
  <c r="L126"/>
  <c r="P126"/>
  <c r="L125"/>
  <c r="P125"/>
  <c r="L124"/>
  <c r="P124"/>
  <c r="Q124" s="1"/>
  <c r="L123"/>
  <c r="P123"/>
  <c r="Q123" s="1"/>
  <c r="L122"/>
  <c r="P122"/>
  <c r="Q122" s="1"/>
  <c r="L121"/>
  <c r="P121"/>
  <c r="Q121" s="1"/>
  <c r="L120"/>
  <c r="P120"/>
  <c r="Q120" s="1"/>
  <c r="L119"/>
  <c r="P119"/>
  <c r="L118"/>
  <c r="P118"/>
  <c r="L117"/>
  <c r="P117"/>
  <c r="L116"/>
  <c r="P116"/>
  <c r="L115"/>
  <c r="P115"/>
  <c r="L114"/>
  <c r="P114"/>
  <c r="Q114" s="1"/>
  <c r="L113"/>
  <c r="P113"/>
  <c r="Q113" s="1"/>
  <c r="L112"/>
  <c r="P112"/>
  <c r="L111"/>
  <c r="P111"/>
  <c r="Q111" s="1"/>
  <c r="L110"/>
  <c r="P110"/>
  <c r="Q110" s="1"/>
  <c r="L109"/>
  <c r="P109"/>
  <c r="Q109" s="1"/>
  <c r="L108"/>
  <c r="P108"/>
  <c r="L107"/>
  <c r="P107"/>
  <c r="L106"/>
  <c r="P106"/>
  <c r="L105"/>
  <c r="P105"/>
  <c r="L104"/>
  <c r="P104"/>
  <c r="Q104" s="1"/>
  <c r="L103"/>
  <c r="P103"/>
  <c r="Q103" s="1"/>
  <c r="L102"/>
  <c r="P102"/>
  <c r="Q102" s="1"/>
  <c r="L101"/>
  <c r="P101"/>
  <c r="Q101" s="1"/>
  <c r="L100"/>
  <c r="P100"/>
  <c r="Q100" s="1"/>
  <c r="L99"/>
  <c r="P99"/>
  <c r="Q99" s="1"/>
  <c r="L98"/>
  <c r="P98"/>
  <c r="Q98" s="1"/>
  <c r="L97"/>
  <c r="P97"/>
  <c r="Q97" s="1"/>
  <c r="L96"/>
  <c r="P96"/>
  <c r="L95"/>
  <c r="P95"/>
  <c r="Q95" s="1"/>
  <c r="L94"/>
  <c r="P94"/>
  <c r="Q94" s="1"/>
  <c r="L93"/>
  <c r="P93"/>
  <c r="L92"/>
  <c r="P92"/>
  <c r="L91"/>
  <c r="P91"/>
  <c r="Q91" s="1"/>
  <c r="L90"/>
  <c r="P90"/>
  <c r="Q90" s="1"/>
  <c r="L89"/>
  <c r="P89"/>
  <c r="Q89" s="1"/>
  <c r="L88"/>
  <c r="P88"/>
  <c r="L87"/>
  <c r="P87"/>
  <c r="L86"/>
  <c r="P86"/>
  <c r="Q86" s="1"/>
  <c r="L85"/>
  <c r="H85"/>
  <c r="N85" s="1"/>
  <c r="P85"/>
  <c r="Q85" s="1"/>
  <c r="L84"/>
  <c r="P84"/>
  <c r="Q84" s="1"/>
  <c r="L83"/>
  <c r="P83"/>
  <c r="Q83" s="1"/>
  <c r="L82"/>
  <c r="P82"/>
  <c r="Q82" s="1"/>
  <c r="L81"/>
  <c r="P81"/>
  <c r="L80"/>
  <c r="P80"/>
  <c r="Q80" s="1"/>
  <c r="L79"/>
  <c r="P79"/>
  <c r="Q79" s="1"/>
  <c r="L78"/>
  <c r="P78"/>
  <c r="Q78" s="1"/>
  <c r="L77"/>
  <c r="P77"/>
  <c r="Q77" s="1"/>
  <c r="L76"/>
  <c r="P76"/>
  <c r="Q76" s="1"/>
  <c r="L75"/>
  <c r="P75"/>
  <c r="Q75" s="1"/>
  <c r="L74"/>
  <c r="P74"/>
  <c r="Q74" s="1"/>
  <c r="L73"/>
  <c r="H73"/>
  <c r="N73" s="1"/>
  <c r="P73"/>
  <c r="Q73" s="1"/>
  <c r="L72"/>
  <c r="P72"/>
  <c r="L71"/>
  <c r="P71"/>
  <c r="L70"/>
  <c r="P70"/>
  <c r="L69"/>
  <c r="H69"/>
  <c r="N69" s="1"/>
  <c r="P69"/>
  <c r="L68"/>
  <c r="P68"/>
  <c r="L67"/>
  <c r="P67"/>
  <c r="Q67" s="1"/>
  <c r="L66"/>
  <c r="P66"/>
  <c r="L65"/>
  <c r="H65"/>
  <c r="N65" s="1"/>
  <c r="P65"/>
  <c r="L64"/>
  <c r="P64"/>
  <c r="L63"/>
  <c r="P63"/>
  <c r="L62"/>
  <c r="P62"/>
  <c r="L61"/>
  <c r="P61"/>
  <c r="L60"/>
  <c r="P60"/>
  <c r="L59"/>
  <c r="P59"/>
  <c r="L58"/>
  <c r="P58"/>
  <c r="L57"/>
  <c r="P57"/>
  <c r="L56"/>
  <c r="P56"/>
  <c r="L55"/>
  <c r="P55"/>
  <c r="Q55" s="1"/>
  <c r="L54"/>
  <c r="P54"/>
  <c r="Q54" s="1"/>
  <c r="L53"/>
  <c r="H53"/>
  <c r="N53" s="1"/>
  <c r="P53"/>
  <c r="Q53" s="1"/>
  <c r="L52"/>
  <c r="P52"/>
  <c r="L51"/>
  <c r="P51"/>
  <c r="L50"/>
  <c r="P50"/>
  <c r="L49"/>
  <c r="H49"/>
  <c r="N49" s="1"/>
  <c r="P49"/>
  <c r="Q49" s="1"/>
  <c r="L48"/>
  <c r="P48"/>
  <c r="Q48" s="1"/>
  <c r="L47"/>
  <c r="P47"/>
  <c r="L46"/>
  <c r="P46"/>
  <c r="Q46" s="1"/>
  <c r="L45"/>
  <c r="P45"/>
  <c r="Q45" s="1"/>
  <c r="L44"/>
  <c r="P44"/>
  <c r="Q44" s="1"/>
  <c r="L43"/>
  <c r="P43"/>
  <c r="Q43" s="1"/>
  <c r="L42"/>
  <c r="P42"/>
  <c r="Q42" s="1"/>
  <c r="L41"/>
  <c r="H41"/>
  <c r="N41" s="1"/>
  <c r="P41"/>
  <c r="Q41" s="1"/>
  <c r="L40"/>
  <c r="P40"/>
  <c r="Q40" s="1"/>
  <c r="L39"/>
  <c r="P39"/>
  <c r="L38"/>
  <c r="P38"/>
  <c r="L37"/>
  <c r="H37"/>
  <c r="N37" s="1"/>
  <c r="P37"/>
  <c r="L36"/>
  <c r="P36"/>
  <c r="Q36" s="1"/>
  <c r="L35"/>
  <c r="P35"/>
  <c r="Q35" s="1"/>
  <c r="L34"/>
  <c r="P34"/>
  <c r="Q34" s="1"/>
  <c r="L33"/>
  <c r="H33"/>
  <c r="N33" s="1"/>
  <c r="P33"/>
  <c r="L32"/>
  <c r="P32"/>
  <c r="L31"/>
  <c r="P31"/>
  <c r="Q31" s="1"/>
  <c r="L30"/>
  <c r="P30"/>
  <c r="Q30" s="1"/>
  <c r="L29"/>
  <c r="H29"/>
  <c r="N29" s="1"/>
  <c r="P29"/>
  <c r="L28"/>
  <c r="P28"/>
  <c r="L27"/>
  <c r="P27"/>
  <c r="Q27" s="1"/>
  <c r="L26"/>
  <c r="P26"/>
  <c r="Q26" s="1"/>
  <c r="L25"/>
  <c r="H25"/>
  <c r="N25" s="1"/>
  <c r="P25"/>
  <c r="Q25" s="1"/>
  <c r="L24"/>
  <c r="P24"/>
  <c r="Q24" s="1"/>
  <c r="L23"/>
  <c r="P23"/>
  <c r="Q23" s="1"/>
  <c r="L22"/>
  <c r="P22"/>
  <c r="Q22" s="1"/>
  <c r="L21"/>
  <c r="H21"/>
  <c r="N21" s="1"/>
  <c r="P21"/>
  <c r="Q21" s="1"/>
  <c r="L20"/>
  <c r="P20"/>
  <c r="Q20" s="1"/>
  <c r="L19"/>
  <c r="P19"/>
  <c r="Q19" s="1"/>
  <c r="L18"/>
  <c r="P18"/>
  <c r="Q18" s="1"/>
  <c r="L17"/>
  <c r="H17"/>
  <c r="N17" s="1"/>
  <c r="P17"/>
  <c r="Q17" s="1"/>
  <c r="L16"/>
  <c r="P16"/>
  <c r="Q16" s="1"/>
  <c r="L15"/>
  <c r="P15"/>
  <c r="Q15" s="1"/>
  <c r="L14"/>
  <c r="P14"/>
  <c r="Q14" s="1"/>
  <c r="L13"/>
  <c r="H13"/>
  <c r="N13" s="1"/>
  <c r="P13"/>
  <c r="Q13" s="1"/>
  <c r="L12"/>
  <c r="P12"/>
  <c r="Q12" s="1"/>
  <c r="S11"/>
  <c r="L11"/>
  <c r="K11"/>
  <c r="G6"/>
  <c r="P11"/>
  <c r="Q11" s="1"/>
  <c r="L10"/>
  <c r="K10"/>
  <c r="P10"/>
  <c r="Q10" s="1"/>
  <c r="Q69" i="5" l="1"/>
  <c r="Q81"/>
  <c r="Q87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11"/>
  <c r="M12"/>
  <c r="M14"/>
  <c r="M16"/>
  <c r="M18"/>
  <c r="M20"/>
  <c r="M22"/>
  <c r="M24"/>
  <c r="M26"/>
  <c r="M28"/>
  <c r="M30"/>
  <c r="M32"/>
  <c r="M34"/>
  <c r="M36"/>
  <c r="M38"/>
  <c r="N10"/>
  <c r="K39"/>
  <c r="M39" s="1"/>
  <c r="K40"/>
  <c r="K41"/>
  <c r="K42"/>
  <c r="K43"/>
  <c r="K44"/>
  <c r="K45"/>
  <c r="M45" s="1"/>
  <c r="K46"/>
  <c r="K47"/>
  <c r="M47" s="1"/>
  <c r="K48"/>
  <c r="K49"/>
  <c r="M49" s="1"/>
  <c r="K50"/>
  <c r="K51"/>
  <c r="M51" s="1"/>
  <c r="K52"/>
  <c r="K53"/>
  <c r="M53" s="1"/>
  <c r="K54"/>
  <c r="K55"/>
  <c r="M55" s="1"/>
  <c r="K56"/>
  <c r="K57"/>
  <c r="M57" s="1"/>
  <c r="K58"/>
  <c r="K59"/>
  <c r="M59" s="1"/>
  <c r="K60"/>
  <c r="K61"/>
  <c r="M61" s="1"/>
  <c r="K62"/>
  <c r="K10"/>
  <c r="M10" s="1"/>
  <c r="O10"/>
  <c r="K11"/>
  <c r="M11" s="1"/>
  <c r="O1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H20"/>
  <c r="I20" s="1"/>
  <c r="H21"/>
  <c r="I21" s="1"/>
  <c r="H22"/>
  <c r="I22" s="1"/>
  <c r="H23"/>
  <c r="H24"/>
  <c r="I24" s="1"/>
  <c r="H25"/>
  <c r="I25" s="1"/>
  <c r="H26"/>
  <c r="I26" s="1"/>
  <c r="H27"/>
  <c r="H28"/>
  <c r="I28" s="1"/>
  <c r="H29"/>
  <c r="I29" s="1"/>
  <c r="H30"/>
  <c r="I30" s="1"/>
  <c r="H31"/>
  <c r="H32"/>
  <c r="I32" s="1"/>
  <c r="H33"/>
  <c r="I33" s="1"/>
  <c r="H34"/>
  <c r="I34" s="1"/>
  <c r="H35"/>
  <c r="H36"/>
  <c r="I36" s="1"/>
  <c r="H37"/>
  <c r="I37" s="1"/>
  <c r="H38"/>
  <c r="I38" s="1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Q63"/>
  <c r="Q67"/>
  <c r="Q71"/>
  <c r="Q83"/>
  <c r="Q85"/>
  <c r="Q89"/>
  <c r="M40"/>
  <c r="M41"/>
  <c r="M42"/>
  <c r="M43"/>
  <c r="Q43"/>
  <c r="M44"/>
  <c r="M46"/>
  <c r="M48"/>
  <c r="M50"/>
  <c r="M52"/>
  <c r="M54"/>
  <c r="M56"/>
  <c r="M58"/>
  <c r="M60"/>
  <c r="M62"/>
  <c r="Q82"/>
  <c r="Q84"/>
  <c r="Q88"/>
  <c r="K63"/>
  <c r="M63" s="1"/>
  <c r="O63"/>
  <c r="K64"/>
  <c r="M64" s="1"/>
  <c r="O64"/>
  <c r="K65"/>
  <c r="M65" s="1"/>
  <c r="O65"/>
  <c r="K66"/>
  <c r="M66" s="1"/>
  <c r="O66"/>
  <c r="K67"/>
  <c r="M67" s="1"/>
  <c r="O67"/>
  <c r="K68"/>
  <c r="M68" s="1"/>
  <c r="O68"/>
  <c r="K69"/>
  <c r="M69" s="1"/>
  <c r="O69"/>
  <c r="K70"/>
  <c r="M70" s="1"/>
  <c r="O70"/>
  <c r="K71"/>
  <c r="M71" s="1"/>
  <c r="O71"/>
  <c r="K72"/>
  <c r="M72" s="1"/>
  <c r="Q72" s="1"/>
  <c r="O72"/>
  <c r="K73"/>
  <c r="M73" s="1"/>
  <c r="O73"/>
  <c r="K74"/>
  <c r="M74" s="1"/>
  <c r="Q74" s="1"/>
  <c r="O74"/>
  <c r="K75"/>
  <c r="M75" s="1"/>
  <c r="Q75" s="1"/>
  <c r="O75"/>
  <c r="K76"/>
  <c r="M76" s="1"/>
  <c r="Q76" s="1"/>
  <c r="O76"/>
  <c r="K77"/>
  <c r="M77" s="1"/>
  <c r="O77"/>
  <c r="K78"/>
  <c r="M78" s="1"/>
  <c r="Q78" s="1"/>
  <c r="O78"/>
  <c r="K79"/>
  <c r="M79" s="1"/>
  <c r="O79"/>
  <c r="K80"/>
  <c r="M80" s="1"/>
  <c r="O80"/>
  <c r="K81"/>
  <c r="M81" s="1"/>
  <c r="O81"/>
  <c r="K82"/>
  <c r="M82" s="1"/>
  <c r="O82"/>
  <c r="K83"/>
  <c r="M83" s="1"/>
  <c r="O83"/>
  <c r="K84"/>
  <c r="M84" s="1"/>
  <c r="O84"/>
  <c r="K85"/>
  <c r="M85" s="1"/>
  <c r="O85"/>
  <c r="K86"/>
  <c r="M86" s="1"/>
  <c r="O86"/>
  <c r="K87"/>
  <c r="M87" s="1"/>
  <c r="O87"/>
  <c r="K88"/>
  <c r="M88" s="1"/>
  <c r="O88"/>
  <c r="K89"/>
  <c r="M89" s="1"/>
  <c r="O89"/>
  <c r="K90"/>
  <c r="M90" s="1"/>
  <c r="Q90" s="1"/>
  <c r="O90"/>
  <c r="K91"/>
  <c r="M91" s="1"/>
  <c r="Q91" s="1"/>
  <c r="O91"/>
  <c r="K92"/>
  <c r="M92" s="1"/>
  <c r="Q92" s="1"/>
  <c r="O92"/>
  <c r="K93"/>
  <c r="M93" s="1"/>
  <c r="Q93" s="1"/>
  <c r="O93"/>
  <c r="K94"/>
  <c r="M94" s="1"/>
  <c r="Q94" s="1"/>
  <c r="O94"/>
  <c r="K95"/>
  <c r="M95" s="1"/>
  <c r="Q95" s="1"/>
  <c r="O95"/>
  <c r="K96"/>
  <c r="M96" s="1"/>
  <c r="Q96" s="1"/>
  <c r="O96"/>
  <c r="K97"/>
  <c r="M97" s="1"/>
  <c r="Q97" s="1"/>
  <c r="O97"/>
  <c r="K98"/>
  <c r="M98" s="1"/>
  <c r="Q98" s="1"/>
  <c r="O98"/>
  <c r="K99"/>
  <c r="M99" s="1"/>
  <c r="Q99" s="1"/>
  <c r="O99"/>
  <c r="K100"/>
  <c r="M100" s="1"/>
  <c r="Q100" s="1"/>
  <c r="O100"/>
  <c r="K101"/>
  <c r="M101" s="1"/>
  <c r="Q101" s="1"/>
  <c r="O101"/>
  <c r="K102"/>
  <c r="M102" s="1"/>
  <c r="H102"/>
  <c r="P3" i="4"/>
  <c r="P4"/>
  <c r="M35"/>
  <c r="M37"/>
  <c r="M39"/>
  <c r="M41"/>
  <c r="M43"/>
  <c r="M45"/>
  <c r="M47"/>
  <c r="M49"/>
  <c r="M51"/>
  <c r="M53"/>
  <c r="M55"/>
  <c r="M57"/>
  <c r="M59"/>
  <c r="M61"/>
  <c r="M63"/>
  <c r="M65"/>
  <c r="M67"/>
  <c r="M69"/>
  <c r="M71"/>
  <c r="M73"/>
  <c r="M75"/>
  <c r="M77"/>
  <c r="M79"/>
  <c r="M81"/>
  <c r="M83"/>
  <c r="M85"/>
  <c r="M87"/>
  <c r="M89"/>
  <c r="Q121"/>
  <c r="M34"/>
  <c r="M36"/>
  <c r="M38"/>
  <c r="M40"/>
  <c r="M42"/>
  <c r="M44"/>
  <c r="M46"/>
  <c r="M48"/>
  <c r="M50"/>
  <c r="M52"/>
  <c r="M54"/>
  <c r="M56"/>
  <c r="M58"/>
  <c r="M60"/>
  <c r="M62"/>
  <c r="M64"/>
  <c r="M66"/>
  <c r="M68"/>
  <c r="M70"/>
  <c r="M72"/>
  <c r="M74"/>
  <c r="M76"/>
  <c r="M78"/>
  <c r="M80"/>
  <c r="M82"/>
  <c r="M84"/>
  <c r="M86"/>
  <c r="M88"/>
  <c r="M90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52"/>
  <c r="I150"/>
  <c r="I148"/>
  <c r="I146"/>
  <c r="I144"/>
  <c r="I142"/>
  <c r="I140"/>
  <c r="I138"/>
  <c r="I136"/>
  <c r="I134"/>
  <c r="I132"/>
  <c r="I130"/>
  <c r="I128"/>
  <c r="I126"/>
  <c r="I124"/>
  <c r="I122"/>
  <c r="I120"/>
  <c r="I118"/>
  <c r="I116"/>
  <c r="I114"/>
  <c r="K10"/>
  <c r="M10" s="1"/>
  <c r="K11"/>
  <c r="M11" s="1"/>
  <c r="L12"/>
  <c r="M12" s="1"/>
  <c r="H12"/>
  <c r="I12" s="1"/>
  <c r="L13"/>
  <c r="M13" s="1"/>
  <c r="H13"/>
  <c r="I13" s="1"/>
  <c r="L14"/>
  <c r="M14" s="1"/>
  <c r="H14"/>
  <c r="I14" s="1"/>
  <c r="L15"/>
  <c r="M15" s="1"/>
  <c r="H15"/>
  <c r="I15" s="1"/>
  <c r="L16"/>
  <c r="M16" s="1"/>
  <c r="H16"/>
  <c r="I16" s="1"/>
  <c r="L17"/>
  <c r="M17" s="1"/>
  <c r="H17"/>
  <c r="I17" s="1"/>
  <c r="L18"/>
  <c r="M18" s="1"/>
  <c r="H18"/>
  <c r="I18" s="1"/>
  <c r="L19"/>
  <c r="M19" s="1"/>
  <c r="H19"/>
  <c r="I19" s="1"/>
  <c r="L20"/>
  <c r="M20" s="1"/>
  <c r="H20"/>
  <c r="I20" s="1"/>
  <c r="L21"/>
  <c r="M21" s="1"/>
  <c r="H21"/>
  <c r="I21" s="1"/>
  <c r="L22"/>
  <c r="M22" s="1"/>
  <c r="H22"/>
  <c r="I22" s="1"/>
  <c r="L23"/>
  <c r="M23" s="1"/>
  <c r="H23"/>
  <c r="I23" s="1"/>
  <c r="L24"/>
  <c r="M24" s="1"/>
  <c r="H24"/>
  <c r="I24" s="1"/>
  <c r="L25"/>
  <c r="M25" s="1"/>
  <c r="H25"/>
  <c r="I25" s="1"/>
  <c r="L26"/>
  <c r="M26" s="1"/>
  <c r="H26"/>
  <c r="I26" s="1"/>
  <c r="L27"/>
  <c r="M27" s="1"/>
  <c r="H27"/>
  <c r="I27" s="1"/>
  <c r="L28"/>
  <c r="M28" s="1"/>
  <c r="H28"/>
  <c r="I28" s="1"/>
  <c r="L29"/>
  <c r="M29" s="1"/>
  <c r="H29"/>
  <c r="I29" s="1"/>
  <c r="L30"/>
  <c r="M30" s="1"/>
  <c r="H30"/>
  <c r="I30" s="1"/>
  <c r="L31"/>
  <c r="M31" s="1"/>
  <c r="H31"/>
  <c r="I31" s="1"/>
  <c r="L32"/>
  <c r="M32" s="1"/>
  <c r="H32"/>
  <c r="I32" s="1"/>
  <c r="L33"/>
  <c r="M33" s="1"/>
  <c r="H33"/>
  <c r="I33" s="1"/>
  <c r="H10"/>
  <c r="I10" s="1"/>
  <c r="H11"/>
  <c r="K91"/>
  <c r="M91" s="1"/>
  <c r="K92"/>
  <c r="M92" s="1"/>
  <c r="K93"/>
  <c r="M93" s="1"/>
  <c r="K94"/>
  <c r="K95"/>
  <c r="M95" s="1"/>
  <c r="K96"/>
  <c r="M96" s="1"/>
  <c r="K97"/>
  <c r="M97" s="1"/>
  <c r="K98"/>
  <c r="K99"/>
  <c r="M99" s="1"/>
  <c r="K100"/>
  <c r="M100" s="1"/>
  <c r="K101"/>
  <c r="M101" s="1"/>
  <c r="K102"/>
  <c r="M102" s="1"/>
  <c r="K103"/>
  <c r="M103" s="1"/>
  <c r="K104"/>
  <c r="M104" s="1"/>
  <c r="K105"/>
  <c r="M105" s="1"/>
  <c r="K106"/>
  <c r="M106" s="1"/>
  <c r="K107"/>
  <c r="M107" s="1"/>
  <c r="K108"/>
  <c r="M108" s="1"/>
  <c r="K109"/>
  <c r="M109" s="1"/>
  <c r="K110"/>
  <c r="M110" s="1"/>
  <c r="K111"/>
  <c r="M111" s="1"/>
  <c r="K112"/>
  <c r="M112" s="1"/>
  <c r="K113"/>
  <c r="M113" s="1"/>
  <c r="H34"/>
  <c r="I34" s="1"/>
  <c r="H35"/>
  <c r="I35" s="1"/>
  <c r="H36"/>
  <c r="H37"/>
  <c r="I37" s="1"/>
  <c r="H38"/>
  <c r="I38" s="1"/>
  <c r="H39"/>
  <c r="I39" s="1"/>
  <c r="H40"/>
  <c r="H41"/>
  <c r="I41" s="1"/>
  <c r="H42"/>
  <c r="I42" s="1"/>
  <c r="H43"/>
  <c r="I43" s="1"/>
  <c r="H44"/>
  <c r="I44" s="1"/>
  <c r="H45"/>
  <c r="I45" s="1"/>
  <c r="H46"/>
  <c r="H47"/>
  <c r="I47" s="1"/>
  <c r="H48"/>
  <c r="I48" s="1"/>
  <c r="H49"/>
  <c r="I49" s="1"/>
  <c r="H50"/>
  <c r="H51"/>
  <c r="I51" s="1"/>
  <c r="H52"/>
  <c r="I52" s="1"/>
  <c r="H53"/>
  <c r="I53" s="1"/>
  <c r="H54"/>
  <c r="H55"/>
  <c r="I55" s="1"/>
  <c r="H56"/>
  <c r="I56" s="1"/>
  <c r="H57"/>
  <c r="I57" s="1"/>
  <c r="H58"/>
  <c r="I58" s="1"/>
  <c r="H59"/>
  <c r="I59" s="1"/>
  <c r="H60"/>
  <c r="I60" s="1"/>
  <c r="H61"/>
  <c r="I61" s="1"/>
  <c r="H62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H73"/>
  <c r="I73" s="1"/>
  <c r="H74"/>
  <c r="I74" s="1"/>
  <c r="H75"/>
  <c r="I75" s="1"/>
  <c r="H76"/>
  <c r="H77"/>
  <c r="I77" s="1"/>
  <c r="H78"/>
  <c r="I78" s="1"/>
  <c r="H79"/>
  <c r="I79" s="1"/>
  <c r="H80"/>
  <c r="I80" s="1"/>
  <c r="H81"/>
  <c r="I81" s="1"/>
  <c r="H82"/>
  <c r="H83"/>
  <c r="I83" s="1"/>
  <c r="H84"/>
  <c r="I84" s="1"/>
  <c r="H85"/>
  <c r="I85" s="1"/>
  <c r="H86"/>
  <c r="I86" s="1"/>
  <c r="H87"/>
  <c r="I87" s="1"/>
  <c r="H88"/>
  <c r="H89"/>
  <c r="I89" s="1"/>
  <c r="H90"/>
  <c r="I90" s="1"/>
  <c r="H91"/>
  <c r="H92"/>
  <c r="H93"/>
  <c r="O93" s="1"/>
  <c r="H94"/>
  <c r="H95"/>
  <c r="H96"/>
  <c r="H97"/>
  <c r="O97" s="1"/>
  <c r="H98"/>
  <c r="H99"/>
  <c r="H100"/>
  <c r="H101"/>
  <c r="O101" s="1"/>
  <c r="H102"/>
  <c r="H103"/>
  <c r="H104"/>
  <c r="H105"/>
  <c r="O105" s="1"/>
  <c r="H106"/>
  <c r="H107"/>
  <c r="H108"/>
  <c r="H109"/>
  <c r="O109" s="1"/>
  <c r="H110"/>
  <c r="H111"/>
  <c r="H112"/>
  <c r="H113"/>
  <c r="O113" s="1"/>
  <c r="Q125"/>
  <c r="Q91"/>
  <c r="Q92"/>
  <c r="Q93"/>
  <c r="M94"/>
  <c r="M98"/>
  <c r="Q126"/>
  <c r="K114"/>
  <c r="M114" s="1"/>
  <c r="O114"/>
  <c r="K115"/>
  <c r="M115" s="1"/>
  <c r="O115"/>
  <c r="K116"/>
  <c r="M116" s="1"/>
  <c r="Q116" s="1"/>
  <c r="O116"/>
  <c r="K117"/>
  <c r="M117" s="1"/>
  <c r="O117"/>
  <c r="K118"/>
  <c r="M118" s="1"/>
  <c r="O118"/>
  <c r="K119"/>
  <c r="M119" s="1"/>
  <c r="O119"/>
  <c r="K120"/>
  <c r="M120" s="1"/>
  <c r="O120"/>
  <c r="K121"/>
  <c r="M121" s="1"/>
  <c r="O121"/>
  <c r="K122"/>
  <c r="M122" s="1"/>
  <c r="O122"/>
  <c r="K123"/>
  <c r="M123" s="1"/>
  <c r="O123"/>
  <c r="K124"/>
  <c r="M124" s="1"/>
  <c r="O124"/>
  <c r="K125"/>
  <c r="M125" s="1"/>
  <c r="O125"/>
  <c r="K126"/>
  <c r="M126" s="1"/>
  <c r="O126"/>
  <c r="K127"/>
  <c r="M127" s="1"/>
  <c r="Q127" s="1"/>
  <c r="O127"/>
  <c r="K128"/>
  <c r="M128" s="1"/>
  <c r="Q128" s="1"/>
  <c r="O128"/>
  <c r="K129"/>
  <c r="M129" s="1"/>
  <c r="Q129" s="1"/>
  <c r="O129"/>
  <c r="K130"/>
  <c r="M130" s="1"/>
  <c r="Q130" s="1"/>
  <c r="O130"/>
  <c r="K131"/>
  <c r="M131" s="1"/>
  <c r="Q131" s="1"/>
  <c r="O131"/>
  <c r="K132"/>
  <c r="M132" s="1"/>
  <c r="Q132" s="1"/>
  <c r="O132"/>
  <c r="K133"/>
  <c r="M133" s="1"/>
  <c r="Q133" s="1"/>
  <c r="O133"/>
  <c r="K134"/>
  <c r="M134" s="1"/>
  <c r="Q134" s="1"/>
  <c r="O134"/>
  <c r="K135"/>
  <c r="M135" s="1"/>
  <c r="Q135" s="1"/>
  <c r="O135"/>
  <c r="K136"/>
  <c r="M136" s="1"/>
  <c r="Q136" s="1"/>
  <c r="O136"/>
  <c r="K137"/>
  <c r="M137" s="1"/>
  <c r="Q137" s="1"/>
  <c r="O137"/>
  <c r="K138"/>
  <c r="M138" s="1"/>
  <c r="Q138" s="1"/>
  <c r="O138"/>
  <c r="K139"/>
  <c r="M139" s="1"/>
  <c r="Q139" s="1"/>
  <c r="O139"/>
  <c r="K140"/>
  <c r="M140" s="1"/>
  <c r="Q140" s="1"/>
  <c r="O140"/>
  <c r="K141"/>
  <c r="M141" s="1"/>
  <c r="Q141" s="1"/>
  <c r="O141"/>
  <c r="K142"/>
  <c r="M142" s="1"/>
  <c r="Q142" s="1"/>
  <c r="O142"/>
  <c r="K143"/>
  <c r="M143" s="1"/>
  <c r="Q143" s="1"/>
  <c r="O143"/>
  <c r="K144"/>
  <c r="M144" s="1"/>
  <c r="Q144" s="1"/>
  <c r="O144"/>
  <c r="K145"/>
  <c r="M145" s="1"/>
  <c r="Q145" s="1"/>
  <c r="O145"/>
  <c r="K146"/>
  <c r="M146" s="1"/>
  <c r="Q146" s="1"/>
  <c r="O146"/>
  <c r="K147"/>
  <c r="M147" s="1"/>
  <c r="Q147" s="1"/>
  <c r="O147"/>
  <c r="K148"/>
  <c r="M148" s="1"/>
  <c r="Q148" s="1"/>
  <c r="O148"/>
  <c r="K149"/>
  <c r="M149" s="1"/>
  <c r="Q149" s="1"/>
  <c r="O149"/>
  <c r="K150"/>
  <c r="M150" s="1"/>
  <c r="Q150" s="1"/>
  <c r="O150"/>
  <c r="K151"/>
  <c r="M151" s="1"/>
  <c r="Q151" s="1"/>
  <c r="O151"/>
  <c r="K152"/>
  <c r="M152" s="1"/>
  <c r="Q152" s="1"/>
  <c r="O152"/>
  <c r="K153"/>
  <c r="M153" s="1"/>
  <c r="Q153" s="1"/>
  <c r="O153"/>
  <c r="K154"/>
  <c r="M154" s="1"/>
  <c r="H154"/>
  <c r="Q161" i="3"/>
  <c r="Q160"/>
  <c r="Q159"/>
  <c r="Q158"/>
  <c r="Q153"/>
  <c r="Q141"/>
  <c r="Q139"/>
  <c r="Q119"/>
  <c r="Q116"/>
  <c r="Q109"/>
  <c r="Q108"/>
  <c r="Q104"/>
  <c r="Q102"/>
  <c r="Q100"/>
  <c r="Q90"/>
  <c r="Q83"/>
  <c r="Q78"/>
  <c r="Q64"/>
  <c r="I40"/>
  <c r="I64"/>
  <c r="Q40"/>
  <c r="H24"/>
  <c r="O24" s="1"/>
  <c r="H16"/>
  <c r="H32"/>
  <c r="O32" s="1"/>
  <c r="H48"/>
  <c r="H56"/>
  <c r="O56" s="1"/>
  <c r="H12"/>
  <c r="H20"/>
  <c r="O20" s="1"/>
  <c r="H28"/>
  <c r="H36"/>
  <c r="O36" s="1"/>
  <c r="H44"/>
  <c r="H52"/>
  <c r="O52" s="1"/>
  <c r="H60"/>
  <c r="H14"/>
  <c r="O14" s="1"/>
  <c r="H18"/>
  <c r="H22"/>
  <c r="O22" s="1"/>
  <c r="H26"/>
  <c r="O26" s="1"/>
  <c r="H30"/>
  <c r="O30" s="1"/>
  <c r="H34"/>
  <c r="O34" s="1"/>
  <c r="H38"/>
  <c r="O38" s="1"/>
  <c r="H42"/>
  <c r="O42" s="1"/>
  <c r="H46"/>
  <c r="O46" s="1"/>
  <c r="H50"/>
  <c r="H54"/>
  <c r="O54" s="1"/>
  <c r="H58"/>
  <c r="O58" s="1"/>
  <c r="H62"/>
  <c r="O62" s="1"/>
  <c r="H66"/>
  <c r="O66" s="1"/>
  <c r="M11"/>
  <c r="H13"/>
  <c r="H15"/>
  <c r="O15" s="1"/>
  <c r="H17"/>
  <c r="H19"/>
  <c r="Q19" s="1"/>
  <c r="H21"/>
  <c r="Q21" s="1"/>
  <c r="H23"/>
  <c r="O23" s="1"/>
  <c r="H25"/>
  <c r="O25" s="1"/>
  <c r="H27"/>
  <c r="O27" s="1"/>
  <c r="H29"/>
  <c r="H31"/>
  <c r="O31" s="1"/>
  <c r="H33"/>
  <c r="O33" s="1"/>
  <c r="H35"/>
  <c r="O35" s="1"/>
  <c r="H37"/>
  <c r="O37" s="1"/>
  <c r="H39"/>
  <c r="O39" s="1"/>
  <c r="H41"/>
  <c r="O41" s="1"/>
  <c r="H43"/>
  <c r="O43" s="1"/>
  <c r="H45"/>
  <c r="H47"/>
  <c r="O47" s="1"/>
  <c r="H49"/>
  <c r="H51"/>
  <c r="O51" s="1"/>
  <c r="H53"/>
  <c r="H55"/>
  <c r="Q55" s="1"/>
  <c r="H57"/>
  <c r="O57" s="1"/>
  <c r="H59"/>
  <c r="O59" s="1"/>
  <c r="H61"/>
  <c r="H63"/>
  <c r="H65"/>
  <c r="O65" s="1"/>
  <c r="H67"/>
  <c r="O67" s="1"/>
  <c r="M10"/>
  <c r="H37" i="1"/>
  <c r="D37"/>
  <c r="H10" i="3"/>
  <c r="I10" s="1"/>
  <c r="H11"/>
  <c r="I11" s="1"/>
  <c r="K12"/>
  <c r="M12" s="1"/>
  <c r="O12"/>
  <c r="K13"/>
  <c r="M13" s="1"/>
  <c r="O13"/>
  <c r="K14"/>
  <c r="M14" s="1"/>
  <c r="K15"/>
  <c r="M15" s="1"/>
  <c r="K16"/>
  <c r="M16" s="1"/>
  <c r="O16"/>
  <c r="K17"/>
  <c r="M17" s="1"/>
  <c r="O17"/>
  <c r="K18"/>
  <c r="M18" s="1"/>
  <c r="O18"/>
  <c r="K19"/>
  <c r="M19" s="1"/>
  <c r="K20"/>
  <c r="M20" s="1"/>
  <c r="K21"/>
  <c r="M21" s="1"/>
  <c r="O21"/>
  <c r="K22"/>
  <c r="M22" s="1"/>
  <c r="Q22" s="1"/>
  <c r="K23"/>
  <c r="M23" s="1"/>
  <c r="K24"/>
  <c r="M24" s="1"/>
  <c r="K25"/>
  <c r="M25" s="1"/>
  <c r="K26"/>
  <c r="M26" s="1"/>
  <c r="K27"/>
  <c r="M27" s="1"/>
  <c r="K28"/>
  <c r="M28" s="1"/>
  <c r="O28"/>
  <c r="K29"/>
  <c r="M29" s="1"/>
  <c r="O29"/>
  <c r="K30"/>
  <c r="M30" s="1"/>
  <c r="K31"/>
  <c r="M31" s="1"/>
  <c r="K32"/>
  <c r="M32" s="1"/>
  <c r="K33"/>
  <c r="M33" s="1"/>
  <c r="K34"/>
  <c r="M34" s="1"/>
  <c r="Q34" s="1"/>
  <c r="K35"/>
  <c r="M35" s="1"/>
  <c r="K36"/>
  <c r="M36" s="1"/>
  <c r="Q36" s="1"/>
  <c r="K37"/>
  <c r="M37" s="1"/>
  <c r="Q37" s="1"/>
  <c r="K38"/>
  <c r="M38" s="1"/>
  <c r="Q38" s="1"/>
  <c r="K39"/>
  <c r="M39" s="1"/>
  <c r="K40"/>
  <c r="M40" s="1"/>
  <c r="O40"/>
  <c r="K41"/>
  <c r="M41" s="1"/>
  <c r="Q41" s="1"/>
  <c r="K42"/>
  <c r="M42" s="1"/>
  <c r="K43"/>
  <c r="M43" s="1"/>
  <c r="Q43" s="1"/>
  <c r="K44"/>
  <c r="M44" s="1"/>
  <c r="O44"/>
  <c r="K45"/>
  <c r="M45" s="1"/>
  <c r="O45"/>
  <c r="K46"/>
  <c r="M46" s="1"/>
  <c r="K47"/>
  <c r="M47" s="1"/>
  <c r="Q47" s="1"/>
  <c r="K48"/>
  <c r="M48" s="1"/>
  <c r="O48"/>
  <c r="K49"/>
  <c r="M49" s="1"/>
  <c r="O49"/>
  <c r="K50"/>
  <c r="M50" s="1"/>
  <c r="O50"/>
  <c r="K51"/>
  <c r="M51" s="1"/>
  <c r="K52"/>
  <c r="M52" s="1"/>
  <c r="Q52" s="1"/>
  <c r="K53"/>
  <c r="M53" s="1"/>
  <c r="O53"/>
  <c r="K54"/>
  <c r="M54" s="1"/>
  <c r="K55"/>
  <c r="M55" s="1"/>
  <c r="K56"/>
  <c r="M56" s="1"/>
  <c r="K57"/>
  <c r="M57" s="1"/>
  <c r="K58"/>
  <c r="M58" s="1"/>
  <c r="Q58" s="1"/>
  <c r="K59"/>
  <c r="M59" s="1"/>
  <c r="K60"/>
  <c r="M60" s="1"/>
  <c r="O60"/>
  <c r="K61"/>
  <c r="M61" s="1"/>
  <c r="O61"/>
  <c r="K62"/>
  <c r="M62" s="1"/>
  <c r="K63"/>
  <c r="M63" s="1"/>
  <c r="O63"/>
  <c r="K64"/>
  <c r="M64" s="1"/>
  <c r="O64"/>
  <c r="K65"/>
  <c r="M65" s="1"/>
  <c r="Q65" s="1"/>
  <c r="K66"/>
  <c r="M66" s="1"/>
  <c r="Q66" s="1"/>
  <c r="K67"/>
  <c r="M67" s="1"/>
  <c r="P4" i="2"/>
  <c r="P3"/>
  <c r="Q33"/>
  <c r="I239"/>
  <c r="I235"/>
  <c r="I231"/>
  <c r="I227"/>
  <c r="I223"/>
  <c r="I85"/>
  <c r="I73"/>
  <c r="I69"/>
  <c r="I65"/>
  <c r="I53"/>
  <c r="I49"/>
  <c r="I41"/>
  <c r="I37"/>
  <c r="I33"/>
  <c r="I29"/>
  <c r="I25"/>
  <c r="I21"/>
  <c r="I17"/>
  <c r="I13"/>
  <c r="H19"/>
  <c r="O19" s="1"/>
  <c r="H31"/>
  <c r="H39"/>
  <c r="H47"/>
  <c r="H63"/>
  <c r="Q63" s="1"/>
  <c r="H67"/>
  <c r="H79"/>
  <c r="H83"/>
  <c r="H221"/>
  <c r="H225"/>
  <c r="H229"/>
  <c r="Q229" s="1"/>
  <c r="H233"/>
  <c r="H237"/>
  <c r="H241"/>
  <c r="M10"/>
  <c r="H12"/>
  <c r="H14"/>
  <c r="O14" s="1"/>
  <c r="M11"/>
  <c r="H16"/>
  <c r="O16" s="1"/>
  <c r="H20"/>
  <c r="H22"/>
  <c r="O22" s="1"/>
  <c r="H24"/>
  <c r="H26"/>
  <c r="O26" s="1"/>
  <c r="H28"/>
  <c r="H30"/>
  <c r="O30" s="1"/>
  <c r="H34"/>
  <c r="H38"/>
  <c r="H40"/>
  <c r="H42"/>
  <c r="H44"/>
  <c r="H46"/>
  <c r="H48"/>
  <c r="H50"/>
  <c r="H56"/>
  <c r="H58"/>
  <c r="O58" s="1"/>
  <c r="H60"/>
  <c r="H66"/>
  <c r="O66" s="1"/>
  <c r="H74"/>
  <c r="H76"/>
  <c r="H82"/>
  <c r="H84"/>
  <c r="H86"/>
  <c r="H222"/>
  <c r="H224"/>
  <c r="H226"/>
  <c r="H228"/>
  <c r="H230"/>
  <c r="H232"/>
  <c r="H234"/>
  <c r="H236"/>
  <c r="H238"/>
  <c r="H240"/>
  <c r="H242"/>
  <c r="M268"/>
  <c r="M270"/>
  <c r="M272"/>
  <c r="M274"/>
  <c r="M276"/>
  <c r="M278"/>
  <c r="M280"/>
  <c r="M282"/>
  <c r="M284"/>
  <c r="M286"/>
  <c r="M288"/>
  <c r="M290"/>
  <c r="M292"/>
  <c r="M294"/>
  <c r="M296"/>
  <c r="M298"/>
  <c r="M300"/>
  <c r="M302"/>
  <c r="M304"/>
  <c r="M269"/>
  <c r="M271"/>
  <c r="M273"/>
  <c r="M275"/>
  <c r="M277"/>
  <c r="M279"/>
  <c r="M281"/>
  <c r="M283"/>
  <c r="M285"/>
  <c r="M287"/>
  <c r="M289"/>
  <c r="M291"/>
  <c r="M293"/>
  <c r="M295"/>
  <c r="M297"/>
  <c r="M299"/>
  <c r="M301"/>
  <c r="M303"/>
  <c r="M305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5"/>
  <c r="M195" s="1"/>
  <c r="K197"/>
  <c r="K199"/>
  <c r="M199" s="1"/>
  <c r="K201"/>
  <c r="K203"/>
  <c r="M203" s="1"/>
  <c r="K205"/>
  <c r="K207"/>
  <c r="M207" s="1"/>
  <c r="K209"/>
  <c r="K211"/>
  <c r="M211" s="1"/>
  <c r="K213"/>
  <c r="K215"/>
  <c r="M215" s="1"/>
  <c r="K217"/>
  <c r="M217" s="1"/>
  <c r="K219"/>
  <c r="M219" s="1"/>
  <c r="H15"/>
  <c r="H18"/>
  <c r="H23"/>
  <c r="H27"/>
  <c r="H32"/>
  <c r="H35"/>
  <c r="H36"/>
  <c r="H43"/>
  <c r="H45"/>
  <c r="H51"/>
  <c r="H52"/>
  <c r="H54"/>
  <c r="I54" s="1"/>
  <c r="H55"/>
  <c r="H57"/>
  <c r="H59"/>
  <c r="H61"/>
  <c r="H62"/>
  <c r="H64"/>
  <c r="H68"/>
  <c r="H70"/>
  <c r="H71"/>
  <c r="H72"/>
  <c r="H75"/>
  <c r="H77"/>
  <c r="H78"/>
  <c r="H80"/>
  <c r="H81"/>
  <c r="H10"/>
  <c r="I10" s="1"/>
  <c r="H11"/>
  <c r="I11" s="1"/>
  <c r="K12"/>
  <c r="M12" s="1"/>
  <c r="O12"/>
  <c r="K13"/>
  <c r="M13" s="1"/>
  <c r="O13"/>
  <c r="K14"/>
  <c r="M14" s="1"/>
  <c r="K15"/>
  <c r="M15" s="1"/>
  <c r="K16"/>
  <c r="M16" s="1"/>
  <c r="K17"/>
  <c r="M17" s="1"/>
  <c r="O17"/>
  <c r="K18"/>
  <c r="M18" s="1"/>
  <c r="K19"/>
  <c r="M19" s="1"/>
  <c r="K20"/>
  <c r="M20" s="1"/>
  <c r="O20"/>
  <c r="K21"/>
  <c r="M21" s="1"/>
  <c r="O21"/>
  <c r="K22"/>
  <c r="M22" s="1"/>
  <c r="K23"/>
  <c r="M23" s="1"/>
  <c r="K24"/>
  <c r="M24" s="1"/>
  <c r="O24"/>
  <c r="K25"/>
  <c r="M25" s="1"/>
  <c r="O25"/>
  <c r="K26"/>
  <c r="M26" s="1"/>
  <c r="K27"/>
  <c r="M27" s="1"/>
  <c r="K28"/>
  <c r="M28" s="1"/>
  <c r="Q28" s="1"/>
  <c r="O28"/>
  <c r="K29"/>
  <c r="M29" s="1"/>
  <c r="Q29" s="1"/>
  <c r="O29"/>
  <c r="K30"/>
  <c r="M30" s="1"/>
  <c r="K31"/>
  <c r="M31" s="1"/>
  <c r="O31"/>
  <c r="K32"/>
  <c r="M32" s="1"/>
  <c r="K33"/>
  <c r="M33" s="1"/>
  <c r="O33"/>
  <c r="K34"/>
  <c r="M34" s="1"/>
  <c r="O34"/>
  <c r="K35"/>
  <c r="M35" s="1"/>
  <c r="K36"/>
  <c r="M36" s="1"/>
  <c r="K37"/>
  <c r="M37" s="1"/>
  <c r="Q37" s="1"/>
  <c r="O37"/>
  <c r="K38"/>
  <c r="M38" s="1"/>
  <c r="O38"/>
  <c r="K39"/>
  <c r="M39" s="1"/>
  <c r="O39"/>
  <c r="K40"/>
  <c r="M40" s="1"/>
  <c r="O40"/>
  <c r="K41"/>
  <c r="M41" s="1"/>
  <c r="O41"/>
  <c r="K42"/>
  <c r="M42" s="1"/>
  <c r="O42"/>
  <c r="K43"/>
  <c r="M43" s="1"/>
  <c r="K44"/>
  <c r="M44" s="1"/>
  <c r="O44"/>
  <c r="K45"/>
  <c r="M45" s="1"/>
  <c r="K46"/>
  <c r="M46" s="1"/>
  <c r="O46"/>
  <c r="K47"/>
  <c r="M47" s="1"/>
  <c r="Q47" s="1"/>
  <c r="O47"/>
  <c r="K48"/>
  <c r="M48" s="1"/>
  <c r="O48"/>
  <c r="K49"/>
  <c r="M49" s="1"/>
  <c r="O49"/>
  <c r="K50"/>
  <c r="M50" s="1"/>
  <c r="O50"/>
  <c r="K51"/>
  <c r="M51" s="1"/>
  <c r="K52"/>
  <c r="M52" s="1"/>
  <c r="K53"/>
  <c r="M53" s="1"/>
  <c r="O53"/>
  <c r="K54"/>
  <c r="M54" s="1"/>
  <c r="K55"/>
  <c r="M55" s="1"/>
  <c r="K56"/>
  <c r="M56" s="1"/>
  <c r="Q56" s="1"/>
  <c r="O56"/>
  <c r="K57"/>
  <c r="M57" s="1"/>
  <c r="K58"/>
  <c r="M58" s="1"/>
  <c r="K59"/>
  <c r="M59" s="1"/>
  <c r="K60"/>
  <c r="M60" s="1"/>
  <c r="O60"/>
  <c r="K61"/>
  <c r="M61" s="1"/>
  <c r="K62"/>
  <c r="M62" s="1"/>
  <c r="K63"/>
  <c r="M63" s="1"/>
  <c r="K64"/>
  <c r="M64" s="1"/>
  <c r="K65"/>
  <c r="M65" s="1"/>
  <c r="Q65" s="1"/>
  <c r="O65"/>
  <c r="K66"/>
  <c r="M66" s="1"/>
  <c r="K67"/>
  <c r="M67" s="1"/>
  <c r="O67"/>
  <c r="K68"/>
  <c r="M68" s="1"/>
  <c r="K69"/>
  <c r="M69" s="1"/>
  <c r="Q69" s="1"/>
  <c r="O69"/>
  <c r="K70"/>
  <c r="M70" s="1"/>
  <c r="K71"/>
  <c r="M71" s="1"/>
  <c r="K72"/>
  <c r="M72" s="1"/>
  <c r="K73"/>
  <c r="M73" s="1"/>
  <c r="O73"/>
  <c r="K74"/>
  <c r="M74" s="1"/>
  <c r="O74"/>
  <c r="K75"/>
  <c r="M75" s="1"/>
  <c r="K76"/>
  <c r="M76" s="1"/>
  <c r="O76"/>
  <c r="K77"/>
  <c r="M77" s="1"/>
  <c r="K78"/>
  <c r="M78" s="1"/>
  <c r="K79"/>
  <c r="M79" s="1"/>
  <c r="O79"/>
  <c r="K80"/>
  <c r="M80" s="1"/>
  <c r="K81"/>
  <c r="M81" s="1"/>
  <c r="K82"/>
  <c r="M82" s="1"/>
  <c r="O82"/>
  <c r="K83"/>
  <c r="M83" s="1"/>
  <c r="O83"/>
  <c r="K84"/>
  <c r="M84" s="1"/>
  <c r="O84"/>
  <c r="K85"/>
  <c r="M85" s="1"/>
  <c r="O85"/>
  <c r="K86"/>
  <c r="M86" s="1"/>
  <c r="O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Q108" s="1"/>
  <c r="H109"/>
  <c r="H110"/>
  <c r="H111"/>
  <c r="H112"/>
  <c r="H113"/>
  <c r="H114"/>
  <c r="H115"/>
  <c r="Q115" s="1"/>
  <c r="H116"/>
  <c r="H117"/>
  <c r="H118"/>
  <c r="H119"/>
  <c r="Q119" s="1"/>
  <c r="H120"/>
  <c r="H121"/>
  <c r="H122"/>
  <c r="H123"/>
  <c r="H124"/>
  <c r="H125"/>
  <c r="Q125" s="1"/>
  <c r="H126"/>
  <c r="H127"/>
  <c r="Q127" s="1"/>
  <c r="H128"/>
  <c r="Q128" s="1"/>
  <c r="H129"/>
  <c r="Q129" s="1"/>
  <c r="H130"/>
  <c r="H131"/>
  <c r="Q131" s="1"/>
  <c r="H132"/>
  <c r="H133"/>
  <c r="Q133" s="1"/>
  <c r="H134"/>
  <c r="H135"/>
  <c r="H136"/>
  <c r="H137"/>
  <c r="Q137" s="1"/>
  <c r="H138"/>
  <c r="H139"/>
  <c r="H140"/>
  <c r="H141"/>
  <c r="H142"/>
  <c r="H143"/>
  <c r="Q143" s="1"/>
  <c r="H144"/>
  <c r="H145"/>
  <c r="H146"/>
  <c r="H147"/>
  <c r="H148"/>
  <c r="H149"/>
  <c r="H150"/>
  <c r="H151"/>
  <c r="H152"/>
  <c r="H153"/>
  <c r="H154"/>
  <c r="H155"/>
  <c r="Q155" s="1"/>
  <c r="H156"/>
  <c r="H157"/>
  <c r="H158"/>
  <c r="H159"/>
  <c r="H160"/>
  <c r="Q160" s="1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Q184" s="1"/>
  <c r="H185"/>
  <c r="H186"/>
  <c r="H187"/>
  <c r="H188"/>
  <c r="H189"/>
  <c r="H190"/>
  <c r="Q190" s="1"/>
  <c r="H191"/>
  <c r="H192"/>
  <c r="H193"/>
  <c r="H195"/>
  <c r="H197"/>
  <c r="H199"/>
  <c r="H201"/>
  <c r="H203"/>
  <c r="H205"/>
  <c r="H207"/>
  <c r="H209"/>
  <c r="H211"/>
  <c r="H213"/>
  <c r="H215"/>
  <c r="H217"/>
  <c r="O217" s="1"/>
  <c r="H219"/>
  <c r="O219" s="1"/>
  <c r="K194"/>
  <c r="M194" s="1"/>
  <c r="K196"/>
  <c r="M196" s="1"/>
  <c r="K198"/>
  <c r="M198" s="1"/>
  <c r="K200"/>
  <c r="M200" s="1"/>
  <c r="K202"/>
  <c r="M202" s="1"/>
  <c r="K204"/>
  <c r="M204" s="1"/>
  <c r="K206"/>
  <c r="M206" s="1"/>
  <c r="K208"/>
  <c r="M208" s="1"/>
  <c r="K210"/>
  <c r="M210" s="1"/>
  <c r="K212"/>
  <c r="M212" s="1"/>
  <c r="K214"/>
  <c r="M214" s="1"/>
  <c r="K216"/>
  <c r="K218"/>
  <c r="M218" s="1"/>
  <c r="K220"/>
  <c r="M220" s="1"/>
  <c r="M87"/>
  <c r="Q87" s="1"/>
  <c r="M88"/>
  <c r="M89"/>
  <c r="M90"/>
  <c r="M91"/>
  <c r="M92"/>
  <c r="Q92" s="1"/>
  <c r="M93"/>
  <c r="Q93" s="1"/>
  <c r="M94"/>
  <c r="M95"/>
  <c r="M96"/>
  <c r="Q96" s="1"/>
  <c r="M97"/>
  <c r="M98"/>
  <c r="M99"/>
  <c r="M100"/>
  <c r="M101"/>
  <c r="M102"/>
  <c r="M103"/>
  <c r="M104"/>
  <c r="M105"/>
  <c r="Q105" s="1"/>
  <c r="M106"/>
  <c r="Q106" s="1"/>
  <c r="M107"/>
  <c r="Q107" s="1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Q126" s="1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H194"/>
  <c r="H196"/>
  <c r="H198"/>
  <c r="H200"/>
  <c r="H202"/>
  <c r="H204"/>
  <c r="H206"/>
  <c r="H208"/>
  <c r="H210"/>
  <c r="H212"/>
  <c r="H214"/>
  <c r="H216"/>
  <c r="H218"/>
  <c r="O218" s="1"/>
  <c r="H220"/>
  <c r="O220" s="1"/>
  <c r="Q231"/>
  <c r="M197"/>
  <c r="M201"/>
  <c r="M205"/>
  <c r="Q205" s="1"/>
  <c r="M209"/>
  <c r="M213"/>
  <c r="Q213" s="1"/>
  <c r="M216"/>
  <c r="Q230"/>
  <c r="Q232"/>
  <c r="L243"/>
  <c r="H243"/>
  <c r="L244"/>
  <c r="M244" s="1"/>
  <c r="H244"/>
  <c r="I244" s="1"/>
  <c r="L245"/>
  <c r="M245" s="1"/>
  <c r="H245"/>
  <c r="I245" s="1"/>
  <c r="L246"/>
  <c r="M246" s="1"/>
  <c r="H246"/>
  <c r="I246" s="1"/>
  <c r="L247"/>
  <c r="M247" s="1"/>
  <c r="H247"/>
  <c r="I247" s="1"/>
  <c r="L248"/>
  <c r="M248" s="1"/>
  <c r="H248"/>
  <c r="I248" s="1"/>
  <c r="L249"/>
  <c r="M249" s="1"/>
  <c r="H249"/>
  <c r="I249" s="1"/>
  <c r="L250"/>
  <c r="M250" s="1"/>
  <c r="H250"/>
  <c r="I250" s="1"/>
  <c r="L251"/>
  <c r="M251" s="1"/>
  <c r="H251"/>
  <c r="I251" s="1"/>
  <c r="L252"/>
  <c r="M252" s="1"/>
  <c r="H252"/>
  <c r="I252" s="1"/>
  <c r="L253"/>
  <c r="M253" s="1"/>
  <c r="H253"/>
  <c r="I253" s="1"/>
  <c r="L254"/>
  <c r="M254" s="1"/>
  <c r="H254"/>
  <c r="I254" s="1"/>
  <c r="L255"/>
  <c r="M255" s="1"/>
  <c r="H255"/>
  <c r="I255" s="1"/>
  <c r="L256"/>
  <c r="M256" s="1"/>
  <c r="H256"/>
  <c r="I256" s="1"/>
  <c r="L257"/>
  <c r="M257" s="1"/>
  <c r="H257"/>
  <c r="I257" s="1"/>
  <c r="L258"/>
  <c r="M258" s="1"/>
  <c r="H258"/>
  <c r="I258" s="1"/>
  <c r="L259"/>
  <c r="M259" s="1"/>
  <c r="H259"/>
  <c r="I259" s="1"/>
  <c r="L260"/>
  <c r="M260" s="1"/>
  <c r="H260"/>
  <c r="I260" s="1"/>
  <c r="L261"/>
  <c r="M261" s="1"/>
  <c r="H261"/>
  <c r="I261" s="1"/>
  <c r="L262"/>
  <c r="M262" s="1"/>
  <c r="H262"/>
  <c r="I262" s="1"/>
  <c r="L263"/>
  <c r="M263" s="1"/>
  <c r="H263"/>
  <c r="I263" s="1"/>
  <c r="L264"/>
  <c r="M264" s="1"/>
  <c r="H264"/>
  <c r="I264" s="1"/>
  <c r="L265"/>
  <c r="M265" s="1"/>
  <c r="H265"/>
  <c r="I265" s="1"/>
  <c r="L266"/>
  <c r="M266" s="1"/>
  <c r="H266"/>
  <c r="I266" s="1"/>
  <c r="L267"/>
  <c r="M267" s="1"/>
  <c r="H267"/>
  <c r="I267" s="1"/>
  <c r="K221"/>
  <c r="M221" s="1"/>
  <c r="Q221" s="1"/>
  <c r="O221"/>
  <c r="K222"/>
  <c r="M222" s="1"/>
  <c r="Q222" s="1"/>
  <c r="O222"/>
  <c r="K223"/>
  <c r="M223" s="1"/>
  <c r="O223"/>
  <c r="K224"/>
  <c r="M224" s="1"/>
  <c r="O224"/>
  <c r="K225"/>
  <c r="M225" s="1"/>
  <c r="O225"/>
  <c r="K226"/>
  <c r="M226" s="1"/>
  <c r="O226"/>
  <c r="K227"/>
  <c r="M227" s="1"/>
  <c r="O227"/>
  <c r="K228"/>
  <c r="M228" s="1"/>
  <c r="O228"/>
  <c r="K229"/>
  <c r="M229" s="1"/>
  <c r="O229"/>
  <c r="K230"/>
  <c r="M230" s="1"/>
  <c r="O230"/>
  <c r="K231"/>
  <c r="M231" s="1"/>
  <c r="O231"/>
  <c r="K232"/>
  <c r="M232" s="1"/>
  <c r="O232"/>
  <c r="K233"/>
  <c r="M233" s="1"/>
  <c r="Q233" s="1"/>
  <c r="O233"/>
  <c r="K234"/>
  <c r="M234" s="1"/>
  <c r="Q234" s="1"/>
  <c r="O234"/>
  <c r="K235"/>
  <c r="M235" s="1"/>
  <c r="Q235" s="1"/>
  <c r="O235"/>
  <c r="K236"/>
  <c r="M236" s="1"/>
  <c r="Q236" s="1"/>
  <c r="O236"/>
  <c r="K237"/>
  <c r="M237" s="1"/>
  <c r="Q237" s="1"/>
  <c r="O237"/>
  <c r="K238"/>
  <c r="M238" s="1"/>
  <c r="Q238" s="1"/>
  <c r="O238"/>
  <c r="K239"/>
  <c r="M239" s="1"/>
  <c r="Q239" s="1"/>
  <c r="O239"/>
  <c r="K240"/>
  <c r="M240" s="1"/>
  <c r="Q240" s="1"/>
  <c r="O240"/>
  <c r="K241"/>
  <c r="M241" s="1"/>
  <c r="Q241" s="1"/>
  <c r="O241"/>
  <c r="K242"/>
  <c r="M242" s="1"/>
  <c r="Q242" s="1"/>
  <c r="O242"/>
  <c r="K243"/>
  <c r="K306"/>
  <c r="M306" s="1"/>
  <c r="H268"/>
  <c r="I268" s="1"/>
  <c r="H269"/>
  <c r="H270"/>
  <c r="H271"/>
  <c r="H272"/>
  <c r="I272" s="1"/>
  <c r="H273"/>
  <c r="I273" s="1"/>
  <c r="H274"/>
  <c r="I274" s="1"/>
  <c r="H275"/>
  <c r="I275" s="1"/>
  <c r="H276"/>
  <c r="I276" s="1"/>
  <c r="H277"/>
  <c r="I277" s="1"/>
  <c r="H278"/>
  <c r="I278" s="1"/>
  <c r="H279"/>
  <c r="I279" s="1"/>
  <c r="H280"/>
  <c r="I280" s="1"/>
  <c r="H281"/>
  <c r="I281" s="1"/>
  <c r="H282"/>
  <c r="I282" s="1"/>
  <c r="H283"/>
  <c r="I283" s="1"/>
  <c r="H284"/>
  <c r="I284" s="1"/>
  <c r="H285"/>
  <c r="I285" s="1"/>
  <c r="H286"/>
  <c r="H287"/>
  <c r="I287" s="1"/>
  <c r="H288"/>
  <c r="I288" s="1"/>
  <c r="H289"/>
  <c r="I289" s="1"/>
  <c r="H290"/>
  <c r="H291"/>
  <c r="I291" s="1"/>
  <c r="H292"/>
  <c r="I292" s="1"/>
  <c r="H293"/>
  <c r="I293" s="1"/>
  <c r="H294"/>
  <c r="I294" s="1"/>
  <c r="H295"/>
  <c r="I295" s="1"/>
  <c r="H296"/>
  <c r="I296" s="1"/>
  <c r="H297"/>
  <c r="I297" s="1"/>
  <c r="H298"/>
  <c r="I298" s="1"/>
  <c r="H299"/>
  <c r="I299" s="1"/>
  <c r="H300"/>
  <c r="I300" s="1"/>
  <c r="H301"/>
  <c r="I301" s="1"/>
  <c r="H302"/>
  <c r="I302" s="1"/>
  <c r="H303"/>
  <c r="I303" s="1"/>
  <c r="H304"/>
  <c r="I304" s="1"/>
  <c r="H305"/>
  <c r="H306"/>
  <c r="N102" i="5" l="1"/>
  <c r="I102"/>
  <c r="N62"/>
  <c r="I62"/>
  <c r="N60"/>
  <c r="I60"/>
  <c r="N58"/>
  <c r="I58"/>
  <c r="N56"/>
  <c r="I56"/>
  <c r="N54"/>
  <c r="I54"/>
  <c r="N52"/>
  <c r="I52"/>
  <c r="N50"/>
  <c r="I50"/>
  <c r="N48"/>
  <c r="I48"/>
  <c r="N46"/>
  <c r="I46"/>
  <c r="N44"/>
  <c r="I44"/>
  <c r="N42"/>
  <c r="I42"/>
  <c r="N40"/>
  <c r="I40"/>
  <c r="N61"/>
  <c r="I61"/>
  <c r="N59"/>
  <c r="I59"/>
  <c r="N57"/>
  <c r="I57"/>
  <c r="N55"/>
  <c r="I55"/>
  <c r="N53"/>
  <c r="I53"/>
  <c r="N51"/>
  <c r="I51"/>
  <c r="N49"/>
  <c r="I49"/>
  <c r="N47"/>
  <c r="I47"/>
  <c r="N45"/>
  <c r="I45"/>
  <c r="N43"/>
  <c r="I43"/>
  <c r="N41"/>
  <c r="I41"/>
  <c r="N39"/>
  <c r="I39"/>
  <c r="Q35"/>
  <c r="I35"/>
  <c r="Q31"/>
  <c r="I31"/>
  <c r="Q27"/>
  <c r="I27"/>
  <c r="Q23"/>
  <c r="I23"/>
  <c r="Q19"/>
  <c r="I19"/>
  <c r="Q44"/>
  <c r="Q40"/>
  <c r="O38"/>
  <c r="N38"/>
  <c r="O36"/>
  <c r="N36"/>
  <c r="O34"/>
  <c r="N34"/>
  <c r="O32"/>
  <c r="N32"/>
  <c r="O30"/>
  <c r="N30"/>
  <c r="O28"/>
  <c r="N28"/>
  <c r="O26"/>
  <c r="N26"/>
  <c r="O24"/>
  <c r="N24"/>
  <c r="O22"/>
  <c r="N22"/>
  <c r="O20"/>
  <c r="N20"/>
  <c r="O18"/>
  <c r="N18"/>
  <c r="O16"/>
  <c r="N16"/>
  <c r="O14"/>
  <c r="N14"/>
  <c r="O12"/>
  <c r="N12"/>
  <c r="Q102"/>
  <c r="Q41"/>
  <c r="Q39"/>
  <c r="Q62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Q58"/>
  <c r="Q54"/>
  <c r="Q50"/>
  <c r="Q61"/>
  <c r="Q57"/>
  <c r="Q36"/>
  <c r="Q32"/>
  <c r="Q28"/>
  <c r="Q24"/>
  <c r="Q20"/>
  <c r="O37"/>
  <c r="N37"/>
  <c r="O35"/>
  <c r="N35"/>
  <c r="O33"/>
  <c r="N33"/>
  <c r="O31"/>
  <c r="N31"/>
  <c r="O29"/>
  <c r="N29"/>
  <c r="O27"/>
  <c r="N27"/>
  <c r="O25"/>
  <c r="N25"/>
  <c r="O23"/>
  <c r="N23"/>
  <c r="O21"/>
  <c r="N21"/>
  <c r="O19"/>
  <c r="N19"/>
  <c r="O17"/>
  <c r="N17"/>
  <c r="O15"/>
  <c r="N15"/>
  <c r="O13"/>
  <c r="N13"/>
  <c r="O102"/>
  <c r="Q60"/>
  <c r="Q56"/>
  <c r="Q52"/>
  <c r="Q37"/>
  <c r="Q33"/>
  <c r="Q29"/>
  <c r="Q25"/>
  <c r="Q21"/>
  <c r="Q17"/>
  <c r="Q59"/>
  <c r="Q51"/>
  <c r="Q38"/>
  <c r="Q34"/>
  <c r="Q30"/>
  <c r="Q26"/>
  <c r="Q22"/>
  <c r="Q18"/>
  <c r="Q94" i="4"/>
  <c r="Q154"/>
  <c r="Q95"/>
  <c r="Q97"/>
  <c r="Q96"/>
  <c r="N154"/>
  <c r="I154"/>
  <c r="N112"/>
  <c r="I112"/>
  <c r="N110"/>
  <c r="I110"/>
  <c r="N108"/>
  <c r="I108"/>
  <c r="N106"/>
  <c r="I106"/>
  <c r="N104"/>
  <c r="I104"/>
  <c r="N102"/>
  <c r="I102"/>
  <c r="N100"/>
  <c r="I100"/>
  <c r="N98"/>
  <c r="I98"/>
  <c r="N96"/>
  <c r="I96"/>
  <c r="N94"/>
  <c r="I94"/>
  <c r="N92"/>
  <c r="I92"/>
  <c r="Q88"/>
  <c r="I88"/>
  <c r="Q82"/>
  <c r="I82"/>
  <c r="Q76"/>
  <c r="I76"/>
  <c r="Q72"/>
  <c r="I72"/>
  <c r="Q62"/>
  <c r="I62"/>
  <c r="Q54"/>
  <c r="I54"/>
  <c r="Q50"/>
  <c r="I50"/>
  <c r="Q46"/>
  <c r="I46"/>
  <c r="Q40"/>
  <c r="I40"/>
  <c r="Q36"/>
  <c r="I36"/>
  <c r="N11"/>
  <c r="I11"/>
  <c r="N113"/>
  <c r="I113"/>
  <c r="N111"/>
  <c r="I111"/>
  <c r="N109"/>
  <c r="I109"/>
  <c r="N107"/>
  <c r="I107"/>
  <c r="N105"/>
  <c r="I105"/>
  <c r="N103"/>
  <c r="I103"/>
  <c r="N101"/>
  <c r="I101"/>
  <c r="N99"/>
  <c r="I99"/>
  <c r="N97"/>
  <c r="I97"/>
  <c r="N95"/>
  <c r="I95"/>
  <c r="N93"/>
  <c r="I93"/>
  <c r="N91"/>
  <c r="I91"/>
  <c r="O111"/>
  <c r="O107"/>
  <c r="O103"/>
  <c r="O99"/>
  <c r="O95"/>
  <c r="O91"/>
  <c r="O89"/>
  <c r="N89"/>
  <c r="O87"/>
  <c r="N87"/>
  <c r="O85"/>
  <c r="N85"/>
  <c r="O83"/>
  <c r="N83"/>
  <c r="O81"/>
  <c r="N81"/>
  <c r="O79"/>
  <c r="N79"/>
  <c r="O77"/>
  <c r="N77"/>
  <c r="O75"/>
  <c r="N75"/>
  <c r="O73"/>
  <c r="N73"/>
  <c r="O71"/>
  <c r="N71"/>
  <c r="O69"/>
  <c r="N69"/>
  <c r="O67"/>
  <c r="N67"/>
  <c r="O65"/>
  <c r="N65"/>
  <c r="O63"/>
  <c r="N63"/>
  <c r="O61"/>
  <c r="N61"/>
  <c r="O59"/>
  <c r="N59"/>
  <c r="O57"/>
  <c r="N57"/>
  <c r="O55"/>
  <c r="N55"/>
  <c r="O53"/>
  <c r="N53"/>
  <c r="O51"/>
  <c r="N51"/>
  <c r="O49"/>
  <c r="N49"/>
  <c r="O47"/>
  <c r="N47"/>
  <c r="O45"/>
  <c r="N45"/>
  <c r="O43"/>
  <c r="N43"/>
  <c r="O41"/>
  <c r="N41"/>
  <c r="O39"/>
  <c r="N39"/>
  <c r="O37"/>
  <c r="N37"/>
  <c r="O35"/>
  <c r="N35"/>
  <c r="O33"/>
  <c r="N33"/>
  <c r="N32"/>
  <c r="Q32"/>
  <c r="O32"/>
  <c r="N31"/>
  <c r="Q31"/>
  <c r="O31"/>
  <c r="N30"/>
  <c r="Q30"/>
  <c r="O30"/>
  <c r="N29"/>
  <c r="Q29"/>
  <c r="O29"/>
  <c r="N28"/>
  <c r="Q28"/>
  <c r="O28"/>
  <c r="N27"/>
  <c r="Q27"/>
  <c r="O27"/>
  <c r="N26"/>
  <c r="Q26"/>
  <c r="O26"/>
  <c r="N25"/>
  <c r="Q25"/>
  <c r="O25"/>
  <c r="N24"/>
  <c r="Q24"/>
  <c r="O24"/>
  <c r="N23"/>
  <c r="Q23"/>
  <c r="O23"/>
  <c r="N22"/>
  <c r="Q22"/>
  <c r="O22"/>
  <c r="N21"/>
  <c r="Q21"/>
  <c r="O21"/>
  <c r="N20"/>
  <c r="Q20"/>
  <c r="O20"/>
  <c r="N19"/>
  <c r="Q19"/>
  <c r="O19"/>
  <c r="N18"/>
  <c r="Q18"/>
  <c r="O18"/>
  <c r="N17"/>
  <c r="Q17"/>
  <c r="O17"/>
  <c r="N16"/>
  <c r="Q16"/>
  <c r="O16"/>
  <c r="N15"/>
  <c r="Q15"/>
  <c r="O15"/>
  <c r="N14"/>
  <c r="Q14"/>
  <c r="O14"/>
  <c r="N13"/>
  <c r="Q13"/>
  <c r="O13"/>
  <c r="N12"/>
  <c r="Q12"/>
  <c r="O12"/>
  <c r="O154"/>
  <c r="Q106"/>
  <c r="Q100"/>
  <c r="Q111"/>
  <c r="Q105"/>
  <c r="Q99"/>
  <c r="Q85"/>
  <c r="Q81"/>
  <c r="Q71"/>
  <c r="Q65"/>
  <c r="Q57"/>
  <c r="Q51"/>
  <c r="Q45"/>
  <c r="Q41"/>
  <c r="Q35"/>
  <c r="O90"/>
  <c r="N90"/>
  <c r="O88"/>
  <c r="N88"/>
  <c r="O86"/>
  <c r="N86"/>
  <c r="O84"/>
  <c r="N84"/>
  <c r="O82"/>
  <c r="N82"/>
  <c r="O80"/>
  <c r="N80"/>
  <c r="O78"/>
  <c r="N78"/>
  <c r="O76"/>
  <c r="N76"/>
  <c r="O74"/>
  <c r="N74"/>
  <c r="O72"/>
  <c r="N72"/>
  <c r="O70"/>
  <c r="N70"/>
  <c r="O68"/>
  <c r="N68"/>
  <c r="O66"/>
  <c r="N66"/>
  <c r="O64"/>
  <c r="N64"/>
  <c r="O62"/>
  <c r="N62"/>
  <c r="O60"/>
  <c r="N60"/>
  <c r="O58"/>
  <c r="N58"/>
  <c r="O56"/>
  <c r="N56"/>
  <c r="O54"/>
  <c r="N54"/>
  <c r="O52"/>
  <c r="N52"/>
  <c r="O50"/>
  <c r="N50"/>
  <c r="O48"/>
  <c r="N48"/>
  <c r="O46"/>
  <c r="N46"/>
  <c r="O44"/>
  <c r="N44"/>
  <c r="O42"/>
  <c r="N42"/>
  <c r="O40"/>
  <c r="N40"/>
  <c r="O38"/>
  <c r="N38"/>
  <c r="O36"/>
  <c r="N36"/>
  <c r="O34"/>
  <c r="N34"/>
  <c r="N10"/>
  <c r="O112"/>
  <c r="O110"/>
  <c r="O108"/>
  <c r="O106"/>
  <c r="O104"/>
  <c r="O102"/>
  <c r="O100"/>
  <c r="O98"/>
  <c r="O96"/>
  <c r="O94"/>
  <c r="O92"/>
  <c r="Q104"/>
  <c r="Q98"/>
  <c r="Q90"/>
  <c r="Q86"/>
  <c r="Q78"/>
  <c r="Q74"/>
  <c r="Q70"/>
  <c r="Q60"/>
  <c r="Q52"/>
  <c r="Q48"/>
  <c r="Q44"/>
  <c r="Q38"/>
  <c r="Q34"/>
  <c r="O11"/>
  <c r="O10"/>
  <c r="Q107"/>
  <c r="Q103"/>
  <c r="Q89"/>
  <c r="Q83"/>
  <c r="Q79"/>
  <c r="Q69"/>
  <c r="Q63"/>
  <c r="Q55"/>
  <c r="Q47"/>
  <c r="Q43"/>
  <c r="Q37"/>
  <c r="Q33"/>
  <c r="Q46" i="3"/>
  <c r="Q39"/>
  <c r="Q61"/>
  <c r="Q53"/>
  <c r="Q45"/>
  <c r="Q13"/>
  <c r="O55"/>
  <c r="O19"/>
  <c r="N67"/>
  <c r="I67"/>
  <c r="N63"/>
  <c r="I63"/>
  <c r="N59"/>
  <c r="I59"/>
  <c r="N55"/>
  <c r="I55"/>
  <c r="N53"/>
  <c r="I53"/>
  <c r="N49"/>
  <c r="I49"/>
  <c r="N45"/>
  <c r="I45"/>
  <c r="N41"/>
  <c r="I41"/>
  <c r="N37"/>
  <c r="I37"/>
  <c r="N33"/>
  <c r="I33"/>
  <c r="N29"/>
  <c r="I29"/>
  <c r="N25"/>
  <c r="I25"/>
  <c r="N21"/>
  <c r="I21"/>
  <c r="N19"/>
  <c r="I19"/>
  <c r="N17"/>
  <c r="I17"/>
  <c r="N13"/>
  <c r="I13"/>
  <c r="N66"/>
  <c r="I66"/>
  <c r="N58"/>
  <c r="I58"/>
  <c r="N50"/>
  <c r="I50"/>
  <c r="N42"/>
  <c r="I42"/>
  <c r="N34"/>
  <c r="I34"/>
  <c r="N26"/>
  <c r="I26"/>
  <c r="N18"/>
  <c r="I18"/>
  <c r="N60"/>
  <c r="I60"/>
  <c r="N44"/>
  <c r="I44"/>
  <c r="N28"/>
  <c r="I28"/>
  <c r="N12"/>
  <c r="I12"/>
  <c r="N48"/>
  <c r="I48"/>
  <c r="N16"/>
  <c r="I16"/>
  <c r="Q67"/>
  <c r="N65"/>
  <c r="I65"/>
  <c r="N61"/>
  <c r="I61"/>
  <c r="N57"/>
  <c r="I57"/>
  <c r="N51"/>
  <c r="I51"/>
  <c r="N47"/>
  <c r="I47"/>
  <c r="N43"/>
  <c r="I43"/>
  <c r="N39"/>
  <c r="I39"/>
  <c r="N35"/>
  <c r="I35"/>
  <c r="N31"/>
  <c r="I31"/>
  <c r="N27"/>
  <c r="I27"/>
  <c r="N23"/>
  <c r="I23"/>
  <c r="N15"/>
  <c r="I15"/>
  <c r="N62"/>
  <c r="I62"/>
  <c r="N54"/>
  <c r="I54"/>
  <c r="N46"/>
  <c r="I46"/>
  <c r="N38"/>
  <c r="I38"/>
  <c r="N30"/>
  <c r="I30"/>
  <c r="N22"/>
  <c r="I22"/>
  <c r="N14"/>
  <c r="I14"/>
  <c r="N52"/>
  <c r="I52"/>
  <c r="N36"/>
  <c r="I36"/>
  <c r="N20"/>
  <c r="I20"/>
  <c r="N56"/>
  <c r="I56"/>
  <c r="N32"/>
  <c r="I32"/>
  <c r="N24"/>
  <c r="I24"/>
  <c r="Q30"/>
  <c r="Q26"/>
  <c r="Q24"/>
  <c r="Q62"/>
  <c r="Q42"/>
  <c r="Q28"/>
  <c r="Q56"/>
  <c r="Q48"/>
  <c r="Q32"/>
  <c r="Q60"/>
  <c r="Q54"/>
  <c r="Q18"/>
  <c r="Q59"/>
  <c r="Q35"/>
  <c r="Q33"/>
  <c r="Q31"/>
  <c r="Q29"/>
  <c r="Q27"/>
  <c r="Q25"/>
  <c r="O10"/>
  <c r="N10"/>
  <c r="Q10"/>
  <c r="O11"/>
  <c r="N11"/>
  <c r="Q66" i="2"/>
  <c r="O63"/>
  <c r="Q50"/>
  <c r="Q39"/>
  <c r="Q217"/>
  <c r="Q197"/>
  <c r="Q141"/>
  <c r="Q139"/>
  <c r="Q219"/>
  <c r="Q211"/>
  <c r="Q156"/>
  <c r="Q140"/>
  <c r="Q38"/>
  <c r="Q117"/>
  <c r="Q192"/>
  <c r="Q180"/>
  <c r="Q178"/>
  <c r="Q176"/>
  <c r="Q191"/>
  <c r="Q183"/>
  <c r="Q179"/>
  <c r="Q177"/>
  <c r="Q169"/>
  <c r="Q167"/>
  <c r="Q153"/>
  <c r="Q135"/>
  <c r="Q267"/>
  <c r="Q264"/>
  <c r="Q263"/>
  <c r="Q260"/>
  <c r="Q259"/>
  <c r="Q256"/>
  <c r="Q255"/>
  <c r="Q290"/>
  <c r="I290"/>
  <c r="Q270"/>
  <c r="I270"/>
  <c r="N218"/>
  <c r="I218"/>
  <c r="N214"/>
  <c r="I214"/>
  <c r="N210"/>
  <c r="I210"/>
  <c r="N206"/>
  <c r="I206"/>
  <c r="N202"/>
  <c r="I202"/>
  <c r="N198"/>
  <c r="I198"/>
  <c r="N194"/>
  <c r="I194"/>
  <c r="N217"/>
  <c r="I217"/>
  <c r="N213"/>
  <c r="I213"/>
  <c r="N209"/>
  <c r="I209"/>
  <c r="N205"/>
  <c r="I205"/>
  <c r="N201"/>
  <c r="I201"/>
  <c r="N197"/>
  <c r="I197"/>
  <c r="N193"/>
  <c r="I193"/>
  <c r="N191"/>
  <c r="I191"/>
  <c r="N189"/>
  <c r="I189"/>
  <c r="N187"/>
  <c r="I187"/>
  <c r="N185"/>
  <c r="I185"/>
  <c r="N183"/>
  <c r="I183"/>
  <c r="N181"/>
  <c r="I181"/>
  <c r="N179"/>
  <c r="I179"/>
  <c r="N177"/>
  <c r="I177"/>
  <c r="N175"/>
  <c r="I175"/>
  <c r="N173"/>
  <c r="I173"/>
  <c r="N171"/>
  <c r="I171"/>
  <c r="N169"/>
  <c r="I169"/>
  <c r="N167"/>
  <c r="I167"/>
  <c r="N165"/>
  <c r="I165"/>
  <c r="N163"/>
  <c r="I163"/>
  <c r="N161"/>
  <c r="I161"/>
  <c r="N159"/>
  <c r="I159"/>
  <c r="N157"/>
  <c r="I157"/>
  <c r="N155"/>
  <c r="I155"/>
  <c r="N153"/>
  <c r="I153"/>
  <c r="N151"/>
  <c r="I151"/>
  <c r="N149"/>
  <c r="I149"/>
  <c r="N147"/>
  <c r="I147"/>
  <c r="N145"/>
  <c r="I145"/>
  <c r="N143"/>
  <c r="I143"/>
  <c r="N141"/>
  <c r="I141"/>
  <c r="N139"/>
  <c r="I139"/>
  <c r="N137"/>
  <c r="I137"/>
  <c r="N135"/>
  <c r="I135"/>
  <c r="N133"/>
  <c r="I133"/>
  <c r="N131"/>
  <c r="I131"/>
  <c r="N129"/>
  <c r="I129"/>
  <c r="N127"/>
  <c r="I127"/>
  <c r="N125"/>
  <c r="I125"/>
  <c r="N123"/>
  <c r="I123"/>
  <c r="N121"/>
  <c r="I121"/>
  <c r="N119"/>
  <c r="I119"/>
  <c r="N117"/>
  <c r="I117"/>
  <c r="N115"/>
  <c r="I115"/>
  <c r="N113"/>
  <c r="I113"/>
  <c r="N111"/>
  <c r="I111"/>
  <c r="N109"/>
  <c r="I109"/>
  <c r="N107"/>
  <c r="I107"/>
  <c r="N105"/>
  <c r="I105"/>
  <c r="N103"/>
  <c r="I103"/>
  <c r="N101"/>
  <c r="I101"/>
  <c r="N99"/>
  <c r="I99"/>
  <c r="N97"/>
  <c r="I97"/>
  <c r="N95"/>
  <c r="I95"/>
  <c r="N93"/>
  <c r="I93"/>
  <c r="N91"/>
  <c r="I91"/>
  <c r="N89"/>
  <c r="I89"/>
  <c r="N87"/>
  <c r="I87"/>
  <c r="N81"/>
  <c r="I81"/>
  <c r="N78"/>
  <c r="I78"/>
  <c r="N75"/>
  <c r="I75"/>
  <c r="N71"/>
  <c r="I71"/>
  <c r="N68"/>
  <c r="I68"/>
  <c r="N62"/>
  <c r="I62"/>
  <c r="N59"/>
  <c r="I59"/>
  <c r="N55"/>
  <c r="I55"/>
  <c r="N52"/>
  <c r="I52"/>
  <c r="N45"/>
  <c r="I45"/>
  <c r="N36"/>
  <c r="I36"/>
  <c r="N32"/>
  <c r="I32"/>
  <c r="N23"/>
  <c r="I23"/>
  <c r="N15"/>
  <c r="I15"/>
  <c r="N240"/>
  <c r="I240"/>
  <c r="N236"/>
  <c r="I236"/>
  <c r="N232"/>
  <c r="I232"/>
  <c r="N228"/>
  <c r="I228"/>
  <c r="N224"/>
  <c r="I224"/>
  <c r="N86"/>
  <c r="I86"/>
  <c r="N82"/>
  <c r="I82"/>
  <c r="N74"/>
  <c r="I74"/>
  <c r="N60"/>
  <c r="I60"/>
  <c r="N56"/>
  <c r="I56"/>
  <c r="N48"/>
  <c r="I48"/>
  <c r="N44"/>
  <c r="I44"/>
  <c r="N40"/>
  <c r="I40"/>
  <c r="N34"/>
  <c r="I34"/>
  <c r="N28"/>
  <c r="I28"/>
  <c r="N24"/>
  <c r="I24"/>
  <c r="N20"/>
  <c r="I20"/>
  <c r="N12"/>
  <c r="I12"/>
  <c r="N237"/>
  <c r="I237"/>
  <c r="N229"/>
  <c r="I229"/>
  <c r="N225"/>
  <c r="I225"/>
  <c r="N83"/>
  <c r="I83"/>
  <c r="N67"/>
  <c r="I67"/>
  <c r="N47"/>
  <c r="I47"/>
  <c r="N31"/>
  <c r="I31"/>
  <c r="N306"/>
  <c r="I306"/>
  <c r="Q286"/>
  <c r="I286"/>
  <c r="N305"/>
  <c r="I305"/>
  <c r="Q271"/>
  <c r="I271"/>
  <c r="Q269"/>
  <c r="I269"/>
  <c r="N243"/>
  <c r="I243"/>
  <c r="N220"/>
  <c r="I220"/>
  <c r="N216"/>
  <c r="I216"/>
  <c r="N212"/>
  <c r="I212"/>
  <c r="N208"/>
  <c r="I208"/>
  <c r="N204"/>
  <c r="I204"/>
  <c r="N200"/>
  <c r="I200"/>
  <c r="N196"/>
  <c r="I196"/>
  <c r="N219"/>
  <c r="I219"/>
  <c r="N215"/>
  <c r="I215"/>
  <c r="N211"/>
  <c r="I211"/>
  <c r="N207"/>
  <c r="I207"/>
  <c r="N203"/>
  <c r="I203"/>
  <c r="N199"/>
  <c r="I199"/>
  <c r="N195"/>
  <c r="I195"/>
  <c r="N192"/>
  <c r="I192"/>
  <c r="N190"/>
  <c r="I190"/>
  <c r="N188"/>
  <c r="I188"/>
  <c r="N186"/>
  <c r="I186"/>
  <c r="N184"/>
  <c r="I184"/>
  <c r="N182"/>
  <c r="I182"/>
  <c r="N180"/>
  <c r="I180"/>
  <c r="N178"/>
  <c r="I178"/>
  <c r="N176"/>
  <c r="I176"/>
  <c r="N174"/>
  <c r="I174"/>
  <c r="N172"/>
  <c r="I172"/>
  <c r="N170"/>
  <c r="I170"/>
  <c r="N168"/>
  <c r="I168"/>
  <c r="N166"/>
  <c r="I166"/>
  <c r="N164"/>
  <c r="I164"/>
  <c r="N162"/>
  <c r="I162"/>
  <c r="N160"/>
  <c r="I160"/>
  <c r="N158"/>
  <c r="I158"/>
  <c r="N156"/>
  <c r="I156"/>
  <c r="N154"/>
  <c r="I154"/>
  <c r="N152"/>
  <c r="I152"/>
  <c r="N150"/>
  <c r="I150"/>
  <c r="N148"/>
  <c r="I148"/>
  <c r="N146"/>
  <c r="I146"/>
  <c r="N144"/>
  <c r="I144"/>
  <c r="N142"/>
  <c r="I142"/>
  <c r="N140"/>
  <c r="I140"/>
  <c r="N138"/>
  <c r="I138"/>
  <c r="N136"/>
  <c r="I136"/>
  <c r="N134"/>
  <c r="I134"/>
  <c r="N132"/>
  <c r="I132"/>
  <c r="N130"/>
  <c r="I130"/>
  <c r="N128"/>
  <c r="I128"/>
  <c r="N126"/>
  <c r="I126"/>
  <c r="N124"/>
  <c r="I124"/>
  <c r="N122"/>
  <c r="I122"/>
  <c r="N120"/>
  <c r="I120"/>
  <c r="N118"/>
  <c r="I118"/>
  <c r="N116"/>
  <c r="I116"/>
  <c r="N114"/>
  <c r="I114"/>
  <c r="N112"/>
  <c r="I112"/>
  <c r="N110"/>
  <c r="I110"/>
  <c r="N108"/>
  <c r="I108"/>
  <c r="N106"/>
  <c r="I106"/>
  <c r="N104"/>
  <c r="I104"/>
  <c r="N102"/>
  <c r="I102"/>
  <c r="N100"/>
  <c r="I100"/>
  <c r="N98"/>
  <c r="I98"/>
  <c r="N96"/>
  <c r="I96"/>
  <c r="N94"/>
  <c r="I94"/>
  <c r="N92"/>
  <c r="I92"/>
  <c r="N90"/>
  <c r="I90"/>
  <c r="N88"/>
  <c r="I88"/>
  <c r="N80"/>
  <c r="I80"/>
  <c r="N77"/>
  <c r="I77"/>
  <c r="N72"/>
  <c r="I72"/>
  <c r="N70"/>
  <c r="I70"/>
  <c r="N64"/>
  <c r="I64"/>
  <c r="N61"/>
  <c r="I61"/>
  <c r="N57"/>
  <c r="I57"/>
  <c r="N54"/>
  <c r="N51"/>
  <c r="I51"/>
  <c r="N43"/>
  <c r="I43"/>
  <c r="N35"/>
  <c r="I35"/>
  <c r="N27"/>
  <c r="I27"/>
  <c r="N18"/>
  <c r="I18"/>
  <c r="N242"/>
  <c r="I242"/>
  <c r="N238"/>
  <c r="I238"/>
  <c r="N234"/>
  <c r="I234"/>
  <c r="N230"/>
  <c r="I230"/>
  <c r="N226"/>
  <c r="I226"/>
  <c r="N222"/>
  <c r="I222"/>
  <c r="N84"/>
  <c r="I84"/>
  <c r="N76"/>
  <c r="I76"/>
  <c r="N66"/>
  <c r="I66"/>
  <c r="N58"/>
  <c r="I58"/>
  <c r="N50"/>
  <c r="I50"/>
  <c r="N46"/>
  <c r="I46"/>
  <c r="N42"/>
  <c r="I42"/>
  <c r="N38"/>
  <c r="I38"/>
  <c r="N30"/>
  <c r="I30"/>
  <c r="N26"/>
  <c r="I26"/>
  <c r="N22"/>
  <c r="I22"/>
  <c r="N16"/>
  <c r="I16"/>
  <c r="N14"/>
  <c r="I14"/>
  <c r="N241"/>
  <c r="I241"/>
  <c r="N233"/>
  <c r="I233"/>
  <c r="N221"/>
  <c r="I221"/>
  <c r="N79"/>
  <c r="I79"/>
  <c r="N63"/>
  <c r="I63"/>
  <c r="N39"/>
  <c r="I39"/>
  <c r="N19"/>
  <c r="I19"/>
  <c r="Q215"/>
  <c r="Q228"/>
  <c r="Q252"/>
  <c r="Q251"/>
  <c r="Q248"/>
  <c r="Q247"/>
  <c r="Q244"/>
  <c r="Q220"/>
  <c r="Q218"/>
  <c r="Q216"/>
  <c r="Q214"/>
  <c r="Q212"/>
  <c r="Q210"/>
  <c r="Q208"/>
  <c r="O202"/>
  <c r="Q60"/>
  <c r="Q58"/>
  <c r="O216"/>
  <c r="O214"/>
  <c r="O212"/>
  <c r="O210"/>
  <c r="O208"/>
  <c r="O206"/>
  <c r="O198"/>
  <c r="N301"/>
  <c r="O301"/>
  <c r="N297"/>
  <c r="O297"/>
  <c r="N293"/>
  <c r="O293"/>
  <c r="N291"/>
  <c r="O291"/>
  <c r="N287"/>
  <c r="O287"/>
  <c r="N285"/>
  <c r="O285"/>
  <c r="N281"/>
  <c r="O281"/>
  <c r="N279"/>
  <c r="O279"/>
  <c r="N275"/>
  <c r="O275"/>
  <c r="N304"/>
  <c r="O304"/>
  <c r="N302"/>
  <c r="O302"/>
  <c r="N300"/>
  <c r="O300"/>
  <c r="N298"/>
  <c r="O298"/>
  <c r="N296"/>
  <c r="O296"/>
  <c r="N294"/>
  <c r="O294"/>
  <c r="N292"/>
  <c r="O292"/>
  <c r="N290"/>
  <c r="O290"/>
  <c r="N288"/>
  <c r="O288"/>
  <c r="N286"/>
  <c r="O286"/>
  <c r="N284"/>
  <c r="O284"/>
  <c r="N282"/>
  <c r="O282"/>
  <c r="N280"/>
  <c r="O280"/>
  <c r="N278"/>
  <c r="O278"/>
  <c r="N276"/>
  <c r="O276"/>
  <c r="N274"/>
  <c r="O274"/>
  <c r="N272"/>
  <c r="O272"/>
  <c r="N270"/>
  <c r="O270"/>
  <c r="N268"/>
  <c r="O268"/>
  <c r="N267"/>
  <c r="O267"/>
  <c r="N266"/>
  <c r="O266"/>
  <c r="N265"/>
  <c r="O265"/>
  <c r="N264"/>
  <c r="O264"/>
  <c r="N263"/>
  <c r="O263"/>
  <c r="N262"/>
  <c r="O262"/>
  <c r="N261"/>
  <c r="O261"/>
  <c r="N260"/>
  <c r="O260"/>
  <c r="N259"/>
  <c r="O259"/>
  <c r="N258"/>
  <c r="O258"/>
  <c r="N257"/>
  <c r="O257"/>
  <c r="N256"/>
  <c r="O256"/>
  <c r="N255"/>
  <c r="O255"/>
  <c r="N254"/>
  <c r="O254"/>
  <c r="N253"/>
  <c r="O253"/>
  <c r="N252"/>
  <c r="O252"/>
  <c r="N251"/>
  <c r="O251"/>
  <c r="N250"/>
  <c r="O250"/>
  <c r="N249"/>
  <c r="O249"/>
  <c r="N248"/>
  <c r="O248"/>
  <c r="N247"/>
  <c r="O247"/>
  <c r="N246"/>
  <c r="O246"/>
  <c r="N245"/>
  <c r="O245"/>
  <c r="N244"/>
  <c r="O244"/>
  <c r="N11"/>
  <c r="O11"/>
  <c r="O305"/>
  <c r="Q285"/>
  <c r="M243"/>
  <c r="Q243" s="1"/>
  <c r="O306"/>
  <c r="Q288"/>
  <c r="Q272"/>
  <c r="Q268"/>
  <c r="Q291"/>
  <c r="Q287"/>
  <c r="Q266"/>
  <c r="Q262"/>
  <c r="Q258"/>
  <c r="Q254"/>
  <c r="Q250"/>
  <c r="Q246"/>
  <c r="O243"/>
  <c r="Q265"/>
  <c r="Q261"/>
  <c r="Q257"/>
  <c r="Q253"/>
  <c r="Q249"/>
  <c r="Q245"/>
  <c r="Q196"/>
  <c r="Q186"/>
  <c r="Q174"/>
  <c r="Q168"/>
  <c r="Q162"/>
  <c r="Q158"/>
  <c r="Q146"/>
  <c r="Q132"/>
  <c r="Q118"/>
  <c r="Q116"/>
  <c r="Q112"/>
  <c r="Q88"/>
  <c r="Q201"/>
  <c r="Q193"/>
  <c r="O215"/>
  <c r="O213"/>
  <c r="O211"/>
  <c r="O209"/>
  <c r="O207"/>
  <c r="O205"/>
  <c r="O203"/>
  <c r="O201"/>
  <c r="O199"/>
  <c r="O197"/>
  <c r="O195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1"/>
  <c r="O77"/>
  <c r="O75"/>
  <c r="Q71"/>
  <c r="O61"/>
  <c r="Q59"/>
  <c r="O57"/>
  <c r="O51"/>
  <c r="O45"/>
  <c r="O43"/>
  <c r="O23"/>
  <c r="Q72"/>
  <c r="O70"/>
  <c r="Q68"/>
  <c r="O64"/>
  <c r="Q62"/>
  <c r="O54"/>
  <c r="O52"/>
  <c r="O36"/>
  <c r="Q32"/>
  <c r="N303"/>
  <c r="O303"/>
  <c r="N299"/>
  <c r="O299"/>
  <c r="N295"/>
  <c r="O295"/>
  <c r="N289"/>
  <c r="O289"/>
  <c r="N283"/>
  <c r="O283"/>
  <c r="N277"/>
  <c r="O277"/>
  <c r="N273"/>
  <c r="O273"/>
  <c r="N271"/>
  <c r="O271"/>
  <c r="N269"/>
  <c r="O269"/>
  <c r="N10"/>
  <c r="O10"/>
  <c r="Q289"/>
  <c r="O204"/>
  <c r="O200"/>
  <c r="O196"/>
  <c r="O194"/>
  <c r="Q81"/>
  <c r="O71"/>
  <c r="Q61"/>
  <c r="O59"/>
  <c r="Q57"/>
  <c r="O55"/>
  <c r="Q51"/>
  <c r="O35"/>
  <c r="O27"/>
  <c r="O15"/>
  <c r="O80"/>
  <c r="O78"/>
  <c r="O72"/>
  <c r="Q70"/>
  <c r="O68"/>
  <c r="Q64"/>
  <c r="O62"/>
  <c r="Q52"/>
  <c r="O32"/>
  <c r="O18"/>
  <c r="I6" i="4" l="1"/>
  <c r="P6"/>
  <c r="P5"/>
  <c r="Q6"/>
  <c r="P5" i="2"/>
  <c r="P6"/>
  <c r="I6"/>
  <c r="Q6"/>
</calcChain>
</file>

<file path=xl/sharedStrings.xml><?xml version="1.0" encoding="utf-8"?>
<sst xmlns="http://schemas.openxmlformats.org/spreadsheetml/2006/main" count="2598" uniqueCount="839">
  <si>
    <t>POSTO</t>
  </si>
  <si>
    <t>LOCAL</t>
  </si>
  <si>
    <t>VALOR TARIFA POR DIA</t>
  </si>
  <si>
    <t>HORA</t>
  </si>
  <si>
    <t>HORA ADICIONAL</t>
  </si>
  <si>
    <t>DIÁRIA</t>
  </si>
  <si>
    <t>MENSAL</t>
  </si>
  <si>
    <t>Posto 1</t>
  </si>
  <si>
    <t>Posto 2</t>
  </si>
  <si>
    <t>Posto 3</t>
  </si>
  <si>
    <t>Posto 4</t>
  </si>
  <si>
    <t>TEMPO DE PERMANENCIA</t>
  </si>
  <si>
    <t>POSTO 1</t>
  </si>
  <si>
    <t>POSTO 2</t>
  </si>
  <si>
    <t>POSTO 3</t>
  </si>
  <si>
    <t>POSTO 4</t>
  </si>
  <si>
    <t>0-1 hora</t>
  </si>
  <si>
    <t>1-2 horas</t>
  </si>
  <si>
    <t>2-3 horas</t>
  </si>
  <si>
    <t>3-4 horas</t>
  </si>
  <si>
    <t>4-5 horas</t>
  </si>
  <si>
    <t>5-6 horas</t>
  </si>
  <si>
    <t>6-7 horas</t>
  </si>
  <si>
    <t>7-8 horas</t>
  </si>
  <si>
    <t>8-9 horas</t>
  </si>
  <si>
    <t>9-10 horas</t>
  </si>
  <si>
    <t>10-11 horas</t>
  </si>
  <si>
    <t>11-12 horas</t>
  </si>
  <si>
    <t>12-13 horas</t>
  </si>
  <si>
    <t>13-14 horas</t>
  </si>
  <si>
    <t>14-15 horas</t>
  </si>
  <si>
    <t>15-16 horas</t>
  </si>
  <si>
    <t>16-17 horas</t>
  </si>
  <si>
    <t>17-18 horas</t>
  </si>
  <si>
    <t>18-19 horas</t>
  </si>
  <si>
    <t>19-20 horas</t>
  </si>
  <si>
    <t>20-21 horas</t>
  </si>
  <si>
    <t>21-22 horas</t>
  </si>
  <si>
    <t>22-23 horas</t>
  </si>
  <si>
    <t>23-24 horas</t>
  </si>
  <si>
    <t>TEMPO MÉDIO</t>
  </si>
  <si>
    <t>ARRECADAÇÃO TOTAL</t>
  </si>
  <si>
    <t>TOTAL DE AMOSTRAS:</t>
  </si>
  <si>
    <t>CÓD. IDENTIFICAÇÃO</t>
  </si>
  <si>
    <t xml:space="preserve">ENTRADA </t>
  </si>
  <si>
    <t>SAÍDA</t>
  </si>
  <si>
    <t>PLACA</t>
  </si>
  <si>
    <t>COR</t>
  </si>
  <si>
    <t>FAIXA HORARIA ENTRADA.</t>
  </si>
  <si>
    <t>FAIXA HORARIA SAIDA.</t>
  </si>
  <si>
    <t>HORAS</t>
  </si>
  <si>
    <t>MINUTOS</t>
  </si>
  <si>
    <t>TIPO USUÁRIO</t>
  </si>
  <si>
    <t>ARRECADAÇÃO DIÁRIA</t>
  </si>
  <si>
    <t xml:space="preserve"> </t>
  </si>
  <si>
    <t>Ocultar</t>
  </si>
  <si>
    <t>A</t>
  </si>
  <si>
    <t>DMS 5221</t>
  </si>
  <si>
    <t>BEGE</t>
  </si>
  <si>
    <t>DPJ 8933</t>
  </si>
  <si>
    <t>PRETO</t>
  </si>
  <si>
    <t>DZB 8301</t>
  </si>
  <si>
    <t>BRANCO</t>
  </si>
  <si>
    <t>EAU 4366</t>
  </si>
  <si>
    <t>PRATA</t>
  </si>
  <si>
    <t>EBM 0518</t>
  </si>
  <si>
    <t>CINZA</t>
  </si>
  <si>
    <t>EBP 5402</t>
  </si>
  <si>
    <t>AZUL</t>
  </si>
  <si>
    <t>EEG 0717</t>
  </si>
  <si>
    <t>EEK 5012</t>
  </si>
  <si>
    <t>EEN 6406</t>
  </si>
  <si>
    <t>EEU 6409</t>
  </si>
  <si>
    <t>EFC 1880</t>
  </si>
  <si>
    <t>EFC 4123</t>
  </si>
  <si>
    <t>EHX 8754</t>
  </si>
  <si>
    <t>EJC 3341</t>
  </si>
  <si>
    <t>ELT 3124</t>
  </si>
  <si>
    <t>VERMELHO</t>
  </si>
  <si>
    <t>FCL 0009</t>
  </si>
  <si>
    <t>LKX 4865</t>
  </si>
  <si>
    <t>VINHO</t>
  </si>
  <si>
    <t>B</t>
  </si>
  <si>
    <t>DIE 1762</t>
  </si>
  <si>
    <t>DLC 8043</t>
  </si>
  <si>
    <t>AZUL MARINHO</t>
  </si>
  <si>
    <t>DRF 1691</t>
  </si>
  <si>
    <t>DOD 7479</t>
  </si>
  <si>
    <t>DVN 9019</t>
  </si>
  <si>
    <t>EJE 6416</t>
  </si>
  <si>
    <t>ELK 2147</t>
  </si>
  <si>
    <t>EQT 4228</t>
  </si>
  <si>
    <t>EBW 0737</t>
  </si>
  <si>
    <t>EUC 7637</t>
  </si>
  <si>
    <t>DRN 3597</t>
  </si>
  <si>
    <t>EBN 8431</t>
  </si>
  <si>
    <t>EMC 5567</t>
  </si>
  <si>
    <t>ERL 8982</t>
  </si>
  <si>
    <t>ELX 2157</t>
  </si>
  <si>
    <t>HMQ 1213</t>
  </si>
  <si>
    <t>EVZ 0088</t>
  </si>
  <si>
    <t>EQC 2558</t>
  </si>
  <si>
    <t>EDH 6464</t>
  </si>
  <si>
    <t>EEL 6264</t>
  </si>
  <si>
    <t>EJB 7531</t>
  </si>
  <si>
    <t>DRN 9493</t>
  </si>
  <si>
    <t>EID 9718</t>
  </si>
  <si>
    <t>ECT 2021</t>
  </si>
  <si>
    <t>KUW 9092</t>
  </si>
  <si>
    <t>CAM 2348</t>
  </si>
  <si>
    <t>ALS 9450</t>
  </si>
  <si>
    <t>EJE 6397</t>
  </si>
  <si>
    <t>BGZ 3060</t>
  </si>
  <si>
    <t>DVM 3446</t>
  </si>
  <si>
    <t>FVE 0444</t>
  </si>
  <si>
    <t>EES 2708</t>
  </si>
  <si>
    <t>DDC 1743</t>
  </si>
  <si>
    <t>FHC 2772</t>
  </si>
  <si>
    <t>DYB 2777</t>
  </si>
  <si>
    <t>EFR 7931</t>
  </si>
  <si>
    <t>DRK 6255</t>
  </si>
  <si>
    <t>DEE 1230</t>
  </si>
  <si>
    <t>EQI 2455</t>
  </si>
  <si>
    <t>EBL 2582</t>
  </si>
  <si>
    <t>GAB 1655</t>
  </si>
  <si>
    <t>EQK 8714</t>
  </si>
  <si>
    <t>DRE 3853</t>
  </si>
  <si>
    <t>CEY 9444</t>
  </si>
  <si>
    <t>EFY 0550</t>
  </si>
  <si>
    <t>CXY 3757</t>
  </si>
  <si>
    <t>HYB 8058</t>
  </si>
  <si>
    <t>ENM 7308</t>
  </si>
  <si>
    <t>DUM 0429</t>
  </si>
  <si>
    <t>EBQ 9484</t>
  </si>
  <si>
    <t>EJA 2880</t>
  </si>
  <si>
    <t>EJD 5153</t>
  </si>
  <si>
    <t>EEG 1538</t>
  </si>
  <si>
    <t>EKL 5034</t>
  </si>
  <si>
    <t>ESC 3443</t>
  </si>
  <si>
    <t>EFC 8818</t>
  </si>
  <si>
    <t>HIK 0749</t>
  </si>
  <si>
    <t>BYN 6773</t>
  </si>
  <si>
    <t>EJV 3698</t>
  </si>
  <si>
    <t>EJK 4243</t>
  </si>
  <si>
    <t>ERG 7318</t>
  </si>
  <si>
    <t>EMN 2476</t>
  </si>
  <si>
    <t>DRT 6353</t>
  </si>
  <si>
    <t>HNK 5971</t>
  </si>
  <si>
    <t>DCY 0068</t>
  </si>
  <si>
    <t>DVJ 2245</t>
  </si>
  <si>
    <t>DSK 7666</t>
  </si>
  <si>
    <t>EFA 6956</t>
  </si>
  <si>
    <t>EEW 4646</t>
  </si>
  <si>
    <t>DIF 2064</t>
  </si>
  <si>
    <t>DMI 4669</t>
  </si>
  <si>
    <t>HIB 6105</t>
  </si>
  <si>
    <t>KJB 6059</t>
  </si>
  <si>
    <t>CCG 2513</t>
  </si>
  <si>
    <t>CVS 3033</t>
  </si>
  <si>
    <t>ETD 7092</t>
  </si>
  <si>
    <t>EEM 2074</t>
  </si>
  <si>
    <t>DFK 2266</t>
  </si>
  <si>
    <t>ELK 3507</t>
  </si>
  <si>
    <t>CINZA CLARO</t>
  </si>
  <si>
    <t>ELF 3757</t>
  </si>
  <si>
    <t>ELC 2474</t>
  </si>
  <si>
    <t>ALS 9540</t>
  </si>
  <si>
    <t>CINZA ESCURO</t>
  </si>
  <si>
    <t>DZG 6647</t>
  </si>
  <si>
    <t>EMN 5749</t>
  </si>
  <si>
    <t>EQM 0271</t>
  </si>
  <si>
    <t>FNO 9933</t>
  </si>
  <si>
    <t>ELL 7800</t>
  </si>
  <si>
    <t>BGH 4425</t>
  </si>
  <si>
    <t>DZI 6677</t>
  </si>
  <si>
    <t>EEV 5048</t>
  </si>
  <si>
    <t>EJD 6917</t>
  </si>
  <si>
    <t>ANB 1208</t>
  </si>
  <si>
    <t>EAE 5130</t>
  </si>
  <si>
    <t>DWS 2443</t>
  </si>
  <si>
    <t>HJB 8051</t>
  </si>
  <si>
    <t>KMB 4026</t>
  </si>
  <si>
    <t>DUT 3801</t>
  </si>
  <si>
    <t>EQI 0319</t>
  </si>
  <si>
    <t>FRL 0101</t>
  </si>
  <si>
    <t>FUI 0464</t>
  </si>
  <si>
    <t>EEV 3527</t>
  </si>
  <si>
    <t>EEM 9661</t>
  </si>
  <si>
    <t>EFY 4454</t>
  </si>
  <si>
    <t>FJD 0022</t>
  </si>
  <si>
    <t>ENB 0007</t>
  </si>
  <si>
    <t>EQM 3762</t>
  </si>
  <si>
    <t>FUI 1943</t>
  </si>
  <si>
    <t>CRB 4928</t>
  </si>
  <si>
    <t>EMF 2563</t>
  </si>
  <si>
    <t>BNN 8006</t>
  </si>
  <si>
    <t>EBU 2534</t>
  </si>
  <si>
    <t>DYC 6351</t>
  </si>
  <si>
    <t>ELH 6163</t>
  </si>
  <si>
    <t>EJG 1151</t>
  </si>
  <si>
    <t>EXE 2525</t>
  </si>
  <si>
    <t>EFC 0912</t>
  </si>
  <si>
    <t>NGD 6457</t>
  </si>
  <si>
    <t>EEW 5611</t>
  </si>
  <si>
    <t>DGB 0771</t>
  </si>
  <si>
    <t>EAA 3888</t>
  </si>
  <si>
    <t>DSW 8113</t>
  </si>
  <si>
    <t>DUH 4589</t>
  </si>
  <si>
    <t>ELX 0653</t>
  </si>
  <si>
    <t>DZB 5812</t>
  </si>
  <si>
    <t>EMP 1830</t>
  </si>
  <si>
    <t>JRA 4167</t>
  </si>
  <si>
    <t>EDX 9870</t>
  </si>
  <si>
    <t>EEJ 1657</t>
  </si>
  <si>
    <t>EEL 1813</t>
  </si>
  <si>
    <t>DZZ 9078</t>
  </si>
  <si>
    <t>EMH 9593</t>
  </si>
  <si>
    <t>CJR 6440</t>
  </si>
  <si>
    <t>EFA 7412</t>
  </si>
  <si>
    <t>EPK 3685</t>
  </si>
  <si>
    <t>DRQ 5768</t>
  </si>
  <si>
    <t>DDF 9247</t>
  </si>
  <si>
    <t>DLM 6837</t>
  </si>
  <si>
    <t>EQT 9432</t>
  </si>
  <si>
    <t>DFF 4777</t>
  </si>
  <si>
    <t>DVJ 1633</t>
  </si>
  <si>
    <t>EGG 1451</t>
  </si>
  <si>
    <t>MMJ 2121</t>
  </si>
  <si>
    <t>EJI 6016</t>
  </si>
  <si>
    <t>EMI 7366</t>
  </si>
  <si>
    <t>DMP 4694</t>
  </si>
  <si>
    <t>EAL 1307</t>
  </si>
  <si>
    <t>EMH 7605</t>
  </si>
  <si>
    <t>EES 5004</t>
  </si>
  <si>
    <t>SEM 3033</t>
  </si>
  <si>
    <t>HJE 1219</t>
  </si>
  <si>
    <t>FFF 3807</t>
  </si>
  <si>
    <t>CJR 5574</t>
  </si>
  <si>
    <t>NHJ 1765</t>
  </si>
  <si>
    <t>VERDE</t>
  </si>
  <si>
    <t>EQT 5397</t>
  </si>
  <si>
    <t>DST 8383</t>
  </si>
  <si>
    <t>VERDE ESCURO</t>
  </si>
  <si>
    <t>EUF 9187</t>
  </si>
  <si>
    <t>ENG 0848</t>
  </si>
  <si>
    <t>FWI 2011</t>
  </si>
  <si>
    <t>EQA 0203</t>
  </si>
  <si>
    <t>EJC 5970</t>
  </si>
  <si>
    <t>GWA 6507</t>
  </si>
  <si>
    <t>EBV 4934</t>
  </si>
  <si>
    <t>FWD 1207</t>
  </si>
  <si>
    <t>EFC 8828</t>
  </si>
  <si>
    <t>ERD 1825</t>
  </si>
  <si>
    <t>C</t>
  </si>
  <si>
    <t>CII 9743</t>
  </si>
  <si>
    <t>DSS 4594</t>
  </si>
  <si>
    <t>EXS 9898</t>
  </si>
  <si>
    <t>D</t>
  </si>
  <si>
    <t>DWN 0378</t>
  </si>
  <si>
    <t>IQW 7241</t>
  </si>
  <si>
    <t>EBX 9523</t>
  </si>
  <si>
    <t>EEN 5997</t>
  </si>
  <si>
    <t>DNB 9728</t>
  </si>
  <si>
    <t>EBT 2325</t>
  </si>
  <si>
    <t>EQI 7174</t>
  </si>
  <si>
    <t>ELP 5294</t>
  </si>
  <si>
    <t>DJC 4931</t>
  </si>
  <si>
    <t>EMT 9864</t>
  </si>
  <si>
    <t>E</t>
  </si>
  <si>
    <t>HOD 6411</t>
  </si>
  <si>
    <t>FLY 1821</t>
  </si>
  <si>
    <t>FRE 1414</t>
  </si>
  <si>
    <t>DAÍ 4148</t>
  </si>
  <si>
    <t>FJN 2626</t>
  </si>
  <si>
    <t>DVY 9424</t>
  </si>
  <si>
    <t>HZP 6682</t>
  </si>
  <si>
    <t>DRE 9984</t>
  </si>
  <si>
    <t>HJB 0057</t>
  </si>
  <si>
    <t>DVP 0411</t>
  </si>
  <si>
    <t>ELN 7654</t>
  </si>
  <si>
    <t>CSW 2008</t>
  </si>
  <si>
    <t>F</t>
  </si>
  <si>
    <t>CUD 6232</t>
  </si>
  <si>
    <t>EQK 4005</t>
  </si>
  <si>
    <t>DMT 7877</t>
  </si>
  <si>
    <t>KIZ 7429</t>
  </si>
  <si>
    <t>EML 7879</t>
  </si>
  <si>
    <t>EBP 7352</t>
  </si>
  <si>
    <t>DLC 0746</t>
  </si>
  <si>
    <t>EAF 8949</t>
  </si>
  <si>
    <t>GJO 2000</t>
  </si>
  <si>
    <t>DRU 3717</t>
  </si>
  <si>
    <t>DER 1171</t>
  </si>
  <si>
    <t>CMW 9456</t>
  </si>
  <si>
    <t>DPX 207</t>
  </si>
  <si>
    <t>ANV 1163</t>
  </si>
  <si>
    <t>ELG 623</t>
  </si>
  <si>
    <t>DUR 2011</t>
  </si>
  <si>
    <t>MZD 9530</t>
  </si>
  <si>
    <t>EMY 0753</t>
  </si>
  <si>
    <t>EMY 1899</t>
  </si>
  <si>
    <t>MARROM</t>
  </si>
  <si>
    <t>EEU 3446</t>
  </si>
  <si>
    <t>EMK 7997</t>
  </si>
  <si>
    <t>DWM 0873</t>
  </si>
  <si>
    <t>KFZ 4113</t>
  </si>
  <si>
    <t>EEE 5898</t>
  </si>
  <si>
    <t>EED 2966</t>
  </si>
  <si>
    <t>ASA 7211</t>
  </si>
  <si>
    <t>ELB 6258</t>
  </si>
  <si>
    <t>EBI 5877</t>
  </si>
  <si>
    <t xml:space="preserve">BORDÔ </t>
  </si>
  <si>
    <t>EET 9828</t>
  </si>
  <si>
    <t>DFZ 7438</t>
  </si>
  <si>
    <t>EQZ 4104</t>
  </si>
  <si>
    <t>DIL 7866</t>
  </si>
  <si>
    <t>EET 1057</t>
  </si>
  <si>
    <t>EMM 0918</t>
  </si>
  <si>
    <t>DIM 0466</t>
  </si>
  <si>
    <t>DYJ 9139</t>
  </si>
  <si>
    <t>DPL 3412</t>
  </si>
  <si>
    <t>EJC 5273</t>
  </si>
  <si>
    <t>EZN 2323</t>
  </si>
  <si>
    <t>DWP 7715</t>
  </si>
  <si>
    <t>EED 9653</t>
  </si>
  <si>
    <t>DRF 9187</t>
  </si>
  <si>
    <t>ERE 6618</t>
  </si>
  <si>
    <t>CTA 1609</t>
  </si>
  <si>
    <t>EQX 5488</t>
  </si>
  <si>
    <t>EEU 9791</t>
  </si>
  <si>
    <t>ELW 0393</t>
  </si>
  <si>
    <t>HYB 6079</t>
  </si>
  <si>
    <t>EQQ3468</t>
  </si>
  <si>
    <t>EEH 8053</t>
  </si>
  <si>
    <t>DTV 8651</t>
  </si>
  <si>
    <t>ELS 0981</t>
  </si>
  <si>
    <t>EMG 6000</t>
  </si>
  <si>
    <t>DSB 9170</t>
  </si>
  <si>
    <t>EQL 9362</t>
  </si>
  <si>
    <t>DWT 0783</t>
  </si>
  <si>
    <t>EME 3794</t>
  </si>
  <si>
    <t>HIB 5020</t>
  </si>
  <si>
    <t>CTI 5077</t>
  </si>
  <si>
    <t>DNS 8728</t>
  </si>
  <si>
    <t>DPJ 9388</t>
  </si>
  <si>
    <t>DVC 4568</t>
  </si>
  <si>
    <t>DVA 0048</t>
  </si>
  <si>
    <t>EKL 9161</t>
  </si>
  <si>
    <t>DVL 0110</t>
  </si>
  <si>
    <t>DVK 9809</t>
  </si>
  <si>
    <t>EIW 9430</t>
  </si>
  <si>
    <t>DST 1561</t>
  </si>
  <si>
    <t>EMS 7843</t>
  </si>
  <si>
    <t>DCW 6398</t>
  </si>
  <si>
    <t>DLZ9834</t>
  </si>
  <si>
    <t>EBX 5877</t>
  </si>
  <si>
    <t>OXW 5917</t>
  </si>
  <si>
    <t>DJS 8103</t>
  </si>
  <si>
    <t>DUE 3275</t>
  </si>
  <si>
    <t>EDH 1145</t>
  </si>
  <si>
    <t>DLL 7156</t>
  </si>
  <si>
    <t>DMI 2813</t>
  </si>
  <si>
    <t>EML 5463</t>
  </si>
  <si>
    <t>DVC 1786</t>
  </si>
  <si>
    <t>EHB 6528</t>
  </si>
  <si>
    <t>EBD 0451</t>
  </si>
  <si>
    <t>EFU 9549</t>
  </si>
  <si>
    <t>ELN 6875</t>
  </si>
  <si>
    <t>EAL 9196</t>
  </si>
  <si>
    <t>BPX 4300</t>
  </si>
  <si>
    <t>DYF 7742</t>
  </si>
  <si>
    <t>DLL 8545</t>
  </si>
  <si>
    <t>FFL 1910</t>
  </si>
  <si>
    <t>Legenda</t>
  </si>
  <si>
    <t>Mensalista</t>
  </si>
  <si>
    <t>Eventual</t>
  </si>
  <si>
    <t>Diarista</t>
  </si>
  <si>
    <t>EVENTUAL</t>
  </si>
  <si>
    <t>INTEGRAL</t>
  </si>
  <si>
    <t>MENSALISTA</t>
  </si>
  <si>
    <t>PERNOITE</t>
  </si>
  <si>
    <t>TOTAL</t>
  </si>
  <si>
    <t/>
  </si>
  <si>
    <t>Digite aqui</t>
  </si>
  <si>
    <t>Para visualisisar o gráfico digite o numero do posto desejado no campo em vermelho abixo.</t>
  </si>
  <si>
    <t>EPQ 2385</t>
  </si>
  <si>
    <t>EBO 5323</t>
  </si>
  <si>
    <t>MZK 7158</t>
  </si>
  <si>
    <t>DML 9791</t>
  </si>
  <si>
    <t>DCM 8706</t>
  </si>
  <si>
    <t>EEM 4984</t>
  </si>
  <si>
    <t>CDZ 7711</t>
  </si>
  <si>
    <t>DMK 8611</t>
  </si>
  <si>
    <t>DNU 7962</t>
  </si>
  <si>
    <t>EGT 6171</t>
  </si>
  <si>
    <t>EIF 1799</t>
  </si>
  <si>
    <t>EMX 7296</t>
  </si>
  <si>
    <t>EQY 9935</t>
  </si>
  <si>
    <t>ELL 4154</t>
  </si>
  <si>
    <t>CZP 2713</t>
  </si>
  <si>
    <t>DFV 3593</t>
  </si>
  <si>
    <t>DAS 4744</t>
  </si>
  <si>
    <t>HGO 7770</t>
  </si>
  <si>
    <t>EAD 8083</t>
  </si>
  <si>
    <t>FWJ 1717</t>
  </si>
  <si>
    <t>DYA 4406</t>
  </si>
  <si>
    <t>EMP 7736</t>
  </si>
  <si>
    <t>DOR 1169</t>
  </si>
  <si>
    <t>DST 4360</t>
  </si>
  <si>
    <t>CZK 1762</t>
  </si>
  <si>
    <t>DRH 4496</t>
  </si>
  <si>
    <t>EMO 8164</t>
  </si>
  <si>
    <t>CRD 6516</t>
  </si>
  <si>
    <t>ELK 7144</t>
  </si>
  <si>
    <t>ELL 3870</t>
  </si>
  <si>
    <t>EMC 8105</t>
  </si>
  <si>
    <t>EID 4923</t>
  </si>
  <si>
    <t>END 9035</t>
  </si>
  <si>
    <t>JFC 4053</t>
  </si>
  <si>
    <t>CHUMBO</t>
  </si>
  <si>
    <t>DSL 2300</t>
  </si>
  <si>
    <t>EBA 6048</t>
  </si>
  <si>
    <t>EBE 2354</t>
  </si>
  <si>
    <t>ENM 2664</t>
  </si>
  <si>
    <t>ADL 7071</t>
  </si>
  <si>
    <t>DXV 0345</t>
  </si>
  <si>
    <t>DUF 9554</t>
  </si>
  <si>
    <t>DST 6106</t>
  </si>
  <si>
    <t>AQB 8175</t>
  </si>
  <si>
    <t>DLB 7325</t>
  </si>
  <si>
    <t>EFB 3673</t>
  </si>
  <si>
    <t>DNR 7887</t>
  </si>
  <si>
    <t>APV 4605</t>
  </si>
  <si>
    <t>DAP 8036</t>
  </si>
  <si>
    <t>DZI 5257</t>
  </si>
  <si>
    <t>BIB 3166</t>
  </si>
  <si>
    <t>CPY 9476</t>
  </si>
  <si>
    <t>DSH 3435</t>
  </si>
  <si>
    <t>MOD 0828</t>
  </si>
  <si>
    <t>DUM 6073</t>
  </si>
  <si>
    <t>EEN 9307</t>
  </si>
  <si>
    <t>10</t>
  </si>
  <si>
    <t>15</t>
  </si>
  <si>
    <t>85</t>
  </si>
  <si>
    <t>KAC 3866</t>
  </si>
  <si>
    <t>14</t>
  </si>
  <si>
    <t>17</t>
  </si>
  <si>
    <t>00</t>
  </si>
  <si>
    <t>AJN 9088</t>
  </si>
  <si>
    <t>6</t>
  </si>
  <si>
    <t>16</t>
  </si>
  <si>
    <t>55</t>
  </si>
  <si>
    <t>AML 0813</t>
  </si>
  <si>
    <t>12</t>
  </si>
  <si>
    <t>13</t>
  </si>
  <si>
    <t>59</t>
  </si>
  <si>
    <t>AOS 4029</t>
  </si>
  <si>
    <t>9</t>
  </si>
  <si>
    <t>BZO 5453</t>
  </si>
  <si>
    <t>19</t>
  </si>
  <si>
    <t>CHI 3512</t>
  </si>
  <si>
    <t>30</t>
  </si>
  <si>
    <t>CIM 5308</t>
  </si>
  <si>
    <t>CLP 3184</t>
  </si>
  <si>
    <t>CLY 9804</t>
  </si>
  <si>
    <t>7</t>
  </si>
  <si>
    <t>70</t>
  </si>
  <si>
    <t>CTJ 4800</t>
  </si>
  <si>
    <t>CVV 9822</t>
  </si>
  <si>
    <t>CYP 6034</t>
  </si>
  <si>
    <t>DAM 0322</t>
  </si>
  <si>
    <t>20</t>
  </si>
  <si>
    <t>DAM 3312</t>
  </si>
  <si>
    <t>DEE 8704</t>
  </si>
  <si>
    <t>DEE 9612</t>
  </si>
  <si>
    <t>DIK 3694</t>
  </si>
  <si>
    <t>DIP 9044</t>
  </si>
  <si>
    <t>DIQ 1906</t>
  </si>
  <si>
    <t>18</t>
  </si>
  <si>
    <t>11</t>
  </si>
  <si>
    <t>02</t>
  </si>
  <si>
    <t>DNA 3425</t>
  </si>
  <si>
    <t>DNB 5168</t>
  </si>
  <si>
    <t>DQB 8347</t>
  </si>
  <si>
    <t>DUE 7963</t>
  </si>
  <si>
    <t>DVO 2201</t>
  </si>
  <si>
    <t>DXD 4616</t>
  </si>
  <si>
    <t>21</t>
  </si>
  <si>
    <t>09</t>
  </si>
  <si>
    <t>DXS 0849</t>
  </si>
  <si>
    <t>DXT 5126</t>
  </si>
  <si>
    <t>DYA 7171</t>
  </si>
  <si>
    <t>8</t>
  </si>
  <si>
    <t>DYB 0874</t>
  </si>
  <si>
    <t>58</t>
  </si>
  <si>
    <t>DYC 3645</t>
  </si>
  <si>
    <t>DZH 2710</t>
  </si>
  <si>
    <t>DZJ 7362</t>
  </si>
  <si>
    <t>60</t>
  </si>
  <si>
    <t>EBL 5971</t>
  </si>
  <si>
    <t>EBP 4265</t>
  </si>
  <si>
    <t>EBQ 9404</t>
  </si>
  <si>
    <t>EDG 5253</t>
  </si>
  <si>
    <t>71</t>
  </si>
  <si>
    <t>EEQ 5364</t>
  </si>
  <si>
    <t>EEW 6346</t>
  </si>
  <si>
    <t>EIO 3166</t>
  </si>
  <si>
    <t>EJE 3786</t>
  </si>
  <si>
    <t>EJI 4416</t>
  </si>
  <si>
    <t>57</t>
  </si>
  <si>
    <t>ELL 8966</t>
  </si>
  <si>
    <t>EMC 0781</t>
  </si>
  <si>
    <t>EMK 3503</t>
  </si>
  <si>
    <t>ENT 7106</t>
  </si>
  <si>
    <t>EQB 3975</t>
  </si>
  <si>
    <t>EQX 6603</t>
  </si>
  <si>
    <t>ERZ 1506</t>
  </si>
  <si>
    <t>28</t>
  </si>
  <si>
    <t>ESC 2008</t>
  </si>
  <si>
    <t>36</t>
  </si>
  <si>
    <t>FAR 1505</t>
  </si>
  <si>
    <t>95</t>
  </si>
  <si>
    <t>HFG 6651</t>
  </si>
  <si>
    <t>HGV 9540</t>
  </si>
  <si>
    <t>05</t>
  </si>
  <si>
    <t>HIG 8046</t>
  </si>
  <si>
    <t>JNU 0013</t>
  </si>
  <si>
    <t>45</t>
  </si>
  <si>
    <t>JRF 8791</t>
  </si>
  <si>
    <t>KGQ 7584</t>
  </si>
  <si>
    <t>MARRON</t>
  </si>
  <si>
    <t>EJE 5342</t>
  </si>
  <si>
    <t>EEJ 4513</t>
  </si>
  <si>
    <t>DPG 8779</t>
  </si>
  <si>
    <t>DRB 9785</t>
  </si>
  <si>
    <t>EMR 6782</t>
  </si>
  <si>
    <t>EIM 7937</t>
  </si>
  <si>
    <t>92</t>
  </si>
  <si>
    <t>DYJ 0064</t>
  </si>
  <si>
    <t>DKN 9133</t>
  </si>
  <si>
    <t>DYH 8579</t>
  </si>
  <si>
    <t>DVL 1645</t>
  </si>
  <si>
    <t>DOG 4744</t>
  </si>
  <si>
    <t>EEN 9803</t>
  </si>
  <si>
    <t>EQI 5044</t>
  </si>
  <si>
    <t>DUD 5881</t>
  </si>
  <si>
    <t>G</t>
  </si>
  <si>
    <t>LNJ 9821</t>
  </si>
  <si>
    <t>01</t>
  </si>
  <si>
    <t>DLU 0104</t>
  </si>
  <si>
    <t>87</t>
  </si>
  <si>
    <t>EPL 8386</t>
  </si>
  <si>
    <t>56</t>
  </si>
  <si>
    <t>CVD 3466</t>
  </si>
  <si>
    <t>HYE 7638</t>
  </si>
  <si>
    <t>08</t>
  </si>
  <si>
    <t>DMJ 8281</t>
  </si>
  <si>
    <t>EDB 6214</t>
  </si>
  <si>
    <t>EML 3177</t>
  </si>
  <si>
    <t>KHC 2010</t>
  </si>
  <si>
    <t>EAD 8055</t>
  </si>
  <si>
    <t>EJL 9096</t>
  </si>
  <si>
    <t>EEN 7924</t>
  </si>
  <si>
    <t>BEGE ESCURO</t>
  </si>
  <si>
    <t>0</t>
  </si>
  <si>
    <t>KAO 3577</t>
  </si>
  <si>
    <t>GTH 0332</t>
  </si>
  <si>
    <t>CJJ 3600</t>
  </si>
  <si>
    <t>H</t>
  </si>
  <si>
    <t>EQC 0838</t>
  </si>
  <si>
    <t>07</t>
  </si>
  <si>
    <t>CCM 8508</t>
  </si>
  <si>
    <t>DUQ 8073</t>
  </si>
  <si>
    <t>CEM 8962</t>
  </si>
  <si>
    <t>FOO 0999</t>
  </si>
  <si>
    <t>48</t>
  </si>
  <si>
    <t>EMP 5776</t>
  </si>
  <si>
    <t>DBK 3979</t>
  </si>
  <si>
    <t>24</t>
  </si>
  <si>
    <t>EJB 0144</t>
  </si>
  <si>
    <t>DYG 0671</t>
  </si>
  <si>
    <t>77</t>
  </si>
  <si>
    <t>DOM 9175</t>
  </si>
  <si>
    <t>CLF 0252</t>
  </si>
  <si>
    <t>HGX 1409</t>
  </si>
  <si>
    <t>DGU 2854</t>
  </si>
  <si>
    <t>1</t>
  </si>
  <si>
    <t>DGO 1531</t>
  </si>
  <si>
    <t>94</t>
  </si>
  <si>
    <t>HRR 6620</t>
  </si>
  <si>
    <t>NFY 6679</t>
  </si>
  <si>
    <t>EIM 7195</t>
  </si>
  <si>
    <t>79</t>
  </si>
  <si>
    <t>x</t>
  </si>
  <si>
    <t>AQW 0044</t>
  </si>
  <si>
    <t>EBV 8311</t>
  </si>
  <si>
    <t>CYH 9508</t>
  </si>
  <si>
    <t>DZG 8561</t>
  </si>
  <si>
    <t>DLL 2838</t>
  </si>
  <si>
    <t>EAA 8568</t>
  </si>
  <si>
    <t>DYI 1251</t>
  </si>
  <si>
    <t>DOO 1924</t>
  </si>
  <si>
    <t>COP 5584</t>
  </si>
  <si>
    <t>DPS 5164</t>
  </si>
  <si>
    <t>DWN 8022</t>
  </si>
  <si>
    <t>DOT 3429</t>
  </si>
  <si>
    <t>DRQ 0458</t>
  </si>
  <si>
    <t>CBD 2979</t>
  </si>
  <si>
    <t>DTE 0333</t>
  </si>
  <si>
    <t>EQN 0443</t>
  </si>
  <si>
    <t>DNT 3051</t>
  </si>
  <si>
    <t>ETN 4343</t>
  </si>
  <si>
    <t>EJC 3280</t>
  </si>
  <si>
    <t>EBM 3417</t>
  </si>
  <si>
    <t>ELL 2166</t>
  </si>
  <si>
    <t>DNU 8998</t>
  </si>
  <si>
    <t>DOURADO</t>
  </si>
  <si>
    <t>DIR 4484</t>
  </si>
  <si>
    <t>CHM 6874</t>
  </si>
  <si>
    <t>DXT 1641</t>
  </si>
  <si>
    <t>FLO 0862</t>
  </si>
  <si>
    <t>EEJ 6727</t>
  </si>
  <si>
    <t>DFR 6315</t>
  </si>
  <si>
    <t>CRB 0407</t>
  </si>
  <si>
    <t>EQO 1284</t>
  </si>
  <si>
    <t>DIZ 9418</t>
  </si>
  <si>
    <t>EUD 0577</t>
  </si>
  <si>
    <t>GOL 4481</t>
  </si>
  <si>
    <t>ENL 0817</t>
  </si>
  <si>
    <t>JXL 7617</t>
  </si>
  <si>
    <t>EBD 4283</t>
  </si>
  <si>
    <t>DEJ 9348</t>
  </si>
  <si>
    <t>FHA 7722</t>
  </si>
  <si>
    <t>EJH 8044</t>
  </si>
  <si>
    <t>DIB 8230</t>
  </si>
  <si>
    <t>DVK 5458</t>
  </si>
  <si>
    <t>ANB 0450</t>
  </si>
  <si>
    <t>EMR 6784</t>
  </si>
  <si>
    <t>DBW 4614</t>
  </si>
  <si>
    <t>EBN 4587</t>
  </si>
  <si>
    <t>DZG 5948</t>
  </si>
  <si>
    <t>EPJ 7250</t>
  </si>
  <si>
    <t>EIF 3419</t>
  </si>
  <si>
    <t>DOM 0443</t>
  </si>
  <si>
    <t>DRR 6810</t>
  </si>
  <si>
    <t>DHF 3951</t>
  </si>
  <si>
    <t>DGO 6074</t>
  </si>
  <si>
    <t>AMARELO</t>
  </si>
  <si>
    <t>ILU 4361</t>
  </si>
  <si>
    <t>DLF 5384</t>
  </si>
  <si>
    <t>APN 3171</t>
  </si>
  <si>
    <t>EBU 6138</t>
  </si>
  <si>
    <t>DRQ 3547</t>
  </si>
  <si>
    <t>DEC 4064</t>
  </si>
  <si>
    <t>DGQ 4194</t>
  </si>
  <si>
    <t>DED 9791</t>
  </si>
  <si>
    <t>EMD 8757</t>
  </si>
  <si>
    <t>DJP 0131</t>
  </si>
  <si>
    <t>DAP 6282</t>
  </si>
  <si>
    <t>AZUL ESCURO</t>
  </si>
  <si>
    <t>CAX 6531</t>
  </si>
  <si>
    <t>GAL 0257</t>
  </si>
  <si>
    <t>DSG 1478</t>
  </si>
  <si>
    <t>EEJ 0517</t>
  </si>
  <si>
    <t>HUP 5304</t>
  </si>
  <si>
    <t>CINZA CHUMBO</t>
  </si>
  <si>
    <t>EJC 1838</t>
  </si>
  <si>
    <t>DWL 4283</t>
  </si>
  <si>
    <t>EGP 1227</t>
  </si>
  <si>
    <t>DXF 3647</t>
  </si>
  <si>
    <t>EMW 6317</t>
  </si>
  <si>
    <t>DSR 3272</t>
  </si>
  <si>
    <t>DUU 4317</t>
  </si>
  <si>
    <t>DSP 4884</t>
  </si>
  <si>
    <t>BNG 0400</t>
  </si>
  <si>
    <t>CBI 8679</t>
  </si>
  <si>
    <t>DYG 7624</t>
  </si>
  <si>
    <t>CRJ 9415</t>
  </si>
  <si>
    <t>EMI 5529</t>
  </si>
  <si>
    <t>EPB 1444</t>
  </si>
  <si>
    <t>DGE 5486</t>
  </si>
  <si>
    <t>EEW 2980</t>
  </si>
  <si>
    <t>DEB 2928</t>
  </si>
  <si>
    <t>BOU 8625</t>
  </si>
  <si>
    <t>EEL 9493</t>
  </si>
  <si>
    <t>DLR 5593</t>
  </si>
  <si>
    <t>DMW 6979</t>
  </si>
  <si>
    <t>EEM 6411</t>
  </si>
  <si>
    <t>EIR 1101</t>
  </si>
  <si>
    <t>ELU 5763</t>
  </si>
  <si>
    <t>ETN 1644</t>
  </si>
  <si>
    <t>EMF 1138</t>
  </si>
  <si>
    <t>CRK 3158</t>
  </si>
  <si>
    <t>EMI 5687</t>
  </si>
  <si>
    <t>EFY 5224</t>
  </si>
  <si>
    <t>EEJ 6810</t>
  </si>
  <si>
    <t>MEQ 0049</t>
  </si>
  <si>
    <t>DRQ 8748</t>
  </si>
  <si>
    <t>EPS 9980</t>
  </si>
  <si>
    <t>EBT 8864</t>
  </si>
  <si>
    <t>ELN8774</t>
  </si>
  <si>
    <t>CLS 6212</t>
  </si>
  <si>
    <t>BPT 4712</t>
  </si>
  <si>
    <t>DMT 3492</t>
  </si>
  <si>
    <t>EBM 2723</t>
  </si>
  <si>
    <t>EJH 1760</t>
  </si>
  <si>
    <t>EMU9632</t>
  </si>
  <si>
    <t>DOO 1598</t>
  </si>
  <si>
    <t>MWM 2121</t>
  </si>
  <si>
    <t>DEB 5331</t>
  </si>
  <si>
    <t>EEV 0164</t>
  </si>
  <si>
    <t>EIH 0069</t>
  </si>
  <si>
    <t>EJA 3904</t>
  </si>
  <si>
    <t>AZUL - ESCURO</t>
  </si>
  <si>
    <t>EQW 3534</t>
  </si>
  <si>
    <t>EEG 4563</t>
  </si>
  <si>
    <t>HMJ 6036</t>
  </si>
  <si>
    <t>CSE 6464</t>
  </si>
  <si>
    <t>DDS 2077</t>
  </si>
  <si>
    <t>KFC 2907</t>
  </si>
  <si>
    <t>EPG 6534</t>
  </si>
  <si>
    <t>DVJ 2424</t>
  </si>
  <si>
    <t>DZI 1435</t>
  </si>
  <si>
    <t>EBN 9773</t>
  </si>
  <si>
    <t>DSP 8428</t>
  </si>
  <si>
    <t>DGO 0400</t>
  </si>
  <si>
    <t>DBW 4644</t>
  </si>
  <si>
    <t>EMK 6694</t>
  </si>
  <si>
    <t>EPJ 9473</t>
  </si>
  <si>
    <t>DWN 9318</t>
  </si>
  <si>
    <t>EBJ 7634</t>
  </si>
  <si>
    <t>BEM 3503</t>
  </si>
  <si>
    <t>EEW 6294</t>
  </si>
  <si>
    <t>DVM5377</t>
  </si>
  <si>
    <t>EBS 0373</t>
  </si>
  <si>
    <t>DOL 2167</t>
  </si>
  <si>
    <t>CGE 6500</t>
  </si>
  <si>
    <t>BJK 5558</t>
  </si>
  <si>
    <t>EFS 953</t>
  </si>
  <si>
    <t>EFR 0874</t>
  </si>
  <si>
    <t>DVI 9283</t>
  </si>
  <si>
    <t>CFA 9669</t>
  </si>
  <si>
    <t>DMP 6147</t>
  </si>
  <si>
    <t>CAR 1901</t>
  </si>
  <si>
    <t>EBG 3008</t>
  </si>
  <si>
    <t>CBL 0612</t>
  </si>
  <si>
    <t>DRC 5946</t>
  </si>
  <si>
    <t>DRG 1130</t>
  </si>
  <si>
    <t>CNB 5558</t>
  </si>
  <si>
    <t>DNB 6668</t>
  </si>
  <si>
    <t>DRH 8093</t>
  </si>
  <si>
    <t>DMC 5505</t>
  </si>
  <si>
    <t>DZV 1106</t>
  </si>
  <si>
    <t>DID 6982</t>
  </si>
  <si>
    <t>EAD 2177</t>
  </si>
  <si>
    <t>EEG 3296</t>
  </si>
  <si>
    <t>DVI 2492</t>
  </si>
  <si>
    <t>AQW 7599</t>
  </si>
  <si>
    <t>DUI 1778</t>
  </si>
  <si>
    <t>ELK 4087</t>
  </si>
  <si>
    <t>EQX 3555</t>
  </si>
  <si>
    <t>DPX 0254</t>
  </si>
  <si>
    <t>EFX 0271</t>
  </si>
  <si>
    <t>CMC 2571</t>
  </si>
  <si>
    <t>EAG 9633</t>
  </si>
  <si>
    <t>EKK 4326</t>
  </si>
  <si>
    <t>NKL 4888</t>
  </si>
  <si>
    <t>EHU 1147</t>
  </si>
  <si>
    <t>DXH 8177</t>
  </si>
  <si>
    <t>DYD 6288</t>
  </si>
  <si>
    <t>EIT 5272</t>
  </si>
  <si>
    <t>ELL 3291</t>
  </si>
  <si>
    <t>CRT 8896</t>
  </si>
  <si>
    <t>EDD 6065</t>
  </si>
  <si>
    <t>MSO 2753</t>
  </si>
  <si>
    <t>FLN 7171</t>
  </si>
  <si>
    <t>ERI 7735</t>
  </si>
  <si>
    <t xml:space="preserve">PRETO </t>
  </si>
  <si>
    <t>CLT 3978</t>
  </si>
  <si>
    <t>EMC 0672</t>
  </si>
  <si>
    <t>CIC 6108</t>
  </si>
  <si>
    <t>EMT 1871</t>
  </si>
  <si>
    <t>CRA 6675</t>
  </si>
  <si>
    <t>BUB 4945</t>
  </si>
  <si>
    <t>DUN 1376</t>
  </si>
  <si>
    <t>EBL 8388</t>
  </si>
  <si>
    <t>AQA 6823</t>
  </si>
  <si>
    <t>AUN 1809</t>
  </si>
  <si>
    <t>DKM 1761</t>
  </si>
  <si>
    <t>ELD 0610</t>
  </si>
  <si>
    <t>DSP 6060</t>
  </si>
  <si>
    <t>FXO 0707</t>
  </si>
  <si>
    <t>EDD 7864</t>
  </si>
  <si>
    <t>DWN 0962</t>
  </si>
  <si>
    <t>ERG 6666</t>
  </si>
  <si>
    <t>HIC 3167</t>
  </si>
  <si>
    <t>DZX 2446</t>
  </si>
  <si>
    <t>DVI 9053</t>
  </si>
  <si>
    <t>EDD 6989</t>
  </si>
  <si>
    <t>ENX 9111</t>
  </si>
  <si>
    <t>DMU 4642</t>
  </si>
  <si>
    <t>DGI 2275</t>
  </si>
  <si>
    <t>DNI 5339</t>
  </si>
  <si>
    <t>FLD 0035</t>
  </si>
  <si>
    <t>DZG 4672</t>
  </si>
  <si>
    <t>EIH 7880</t>
  </si>
  <si>
    <t>ELX 4087</t>
  </si>
  <si>
    <t>WAX  6772</t>
  </si>
  <si>
    <t>DVI 1606</t>
  </si>
  <si>
    <t>EEH 1897</t>
  </si>
  <si>
    <t>DVC 0229</t>
  </si>
  <si>
    <t>EJH 9116</t>
  </si>
  <si>
    <t>EBP 6038</t>
  </si>
  <si>
    <t>EGW 4479</t>
  </si>
  <si>
    <t>GIF 3056</t>
  </si>
  <si>
    <t>EGP 0355</t>
  </si>
  <si>
    <t>EDP 3142</t>
  </si>
  <si>
    <t>CNT 2505</t>
  </si>
  <si>
    <t>EHX 4008</t>
  </si>
  <si>
    <t>BQR 7660</t>
  </si>
  <si>
    <t>DVD 4738</t>
  </si>
  <si>
    <t>DZH 7503</t>
  </si>
  <si>
    <t>EMC 2345</t>
  </si>
  <si>
    <t>DXC 6978</t>
  </si>
  <si>
    <t>DPM 9417</t>
  </si>
  <si>
    <t>CFA 3981</t>
  </si>
  <si>
    <t>EDW 4642</t>
  </si>
  <si>
    <t>JDK 4256</t>
  </si>
  <si>
    <t>DVD 5171</t>
  </si>
  <si>
    <t>EJX 6848</t>
  </si>
  <si>
    <t>DSV 4116</t>
  </si>
  <si>
    <t>AOF 8242</t>
  </si>
  <si>
    <t>DDU 3349</t>
  </si>
  <si>
    <t>HTT 5398</t>
  </si>
  <si>
    <t>HSS 0784</t>
  </si>
  <si>
    <t>Estapar, Rua Vitória, n°839</t>
  </si>
  <si>
    <t>Seta, Rua Vieira de Carvalho, n°128</t>
  </si>
  <si>
    <t>Estapar, Av. São João, n° 97</t>
  </si>
  <si>
    <t>BMJ, Lgo. do Arouche, n° 360</t>
  </si>
</sst>
</file>

<file path=xl/styles.xml><?xml version="1.0" encoding="utf-8"?>
<styleSheet xmlns="http://schemas.openxmlformats.org/spreadsheetml/2006/main">
  <numFmts count="3">
    <numFmt numFmtId="164" formatCode="&quot;R$&quot;\ #,##0.00"/>
    <numFmt numFmtId="165" formatCode="_(* #,##0.00_);_(* \(#,##0.00\);_(* &quot;-&quot;??_);_(@_)"/>
    <numFmt numFmtId="166" formatCode="##&quot;:&quot;##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indexed="8"/>
      <name val="Arial"/>
      <family val="2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4482C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 wrapText="1" shrinkToFit="1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shrinkToFit="1"/>
    </xf>
    <xf numFmtId="166" fontId="2" fillId="0" borderId="0" xfId="0" applyNumberFormat="1" applyFont="1" applyAlignment="1">
      <alignment horizontal="center"/>
    </xf>
    <xf numFmtId="164" fontId="7" fillId="0" borderId="0" xfId="0" applyNumberFormat="1" applyFont="1" applyBorder="1" applyAlignment="1">
      <alignment horizontal="center" shrinkToFi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Fill="1" applyBorder="1" applyAlignment="1">
      <alignment vertical="center" shrinkToFit="1"/>
    </xf>
    <xf numFmtId="0" fontId="0" fillId="4" borderId="29" xfId="0" applyFill="1" applyBorder="1"/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8" fillId="0" borderId="0" xfId="0" applyFont="1" applyFill="1" applyBorder="1" applyAlignment="1">
      <alignment vertical="center" shrinkToFit="1"/>
    </xf>
    <xf numFmtId="0" fontId="0" fillId="0" borderId="29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166" fontId="9" fillId="0" borderId="12" xfId="0" applyNumberFormat="1" applyFont="1" applyBorder="1" applyAlignment="1">
      <alignment horizontal="center" vertical="center" shrinkToFit="1"/>
    </xf>
    <xf numFmtId="166" fontId="0" fillId="0" borderId="12" xfId="0" applyNumberFormat="1" applyBorder="1" applyAlignment="1">
      <alignment horizontal="center" shrinkToFit="1"/>
    </xf>
    <xf numFmtId="164" fontId="0" fillId="0" borderId="30" xfId="0" applyNumberFormat="1" applyBorder="1" applyAlignment="1">
      <alignment horizontal="center" shrinkToFit="1"/>
    </xf>
    <xf numFmtId="0" fontId="3" fillId="0" borderId="0" xfId="0" applyFont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166" fontId="9" fillId="0" borderId="32" xfId="0" applyNumberFormat="1" applyFont="1" applyBorder="1" applyAlignment="1">
      <alignment horizontal="center" vertical="center" shrinkToFit="1"/>
    </xf>
    <xf numFmtId="166" fontId="0" fillId="0" borderId="32" xfId="0" applyNumberFormat="1" applyBorder="1" applyAlignment="1">
      <alignment horizontal="center" shrinkToFit="1"/>
    </xf>
    <xf numFmtId="164" fontId="0" fillId="0" borderId="33" xfId="0" applyNumberForma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166" fontId="9" fillId="0" borderId="0" xfId="0" applyNumberFormat="1" applyFont="1" applyBorder="1" applyAlignment="1">
      <alignment horizontal="center" vertical="center" shrinkToFit="1"/>
    </xf>
    <xf numFmtId="166" fontId="0" fillId="0" borderId="0" xfId="0" applyNumberFormat="1" applyBorder="1" applyAlignment="1">
      <alignment horizontal="center" shrinkToFit="1"/>
    </xf>
    <xf numFmtId="164" fontId="0" fillId="0" borderId="0" xfId="0" applyNumberFormat="1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center" shrinkToFit="1"/>
    </xf>
    <xf numFmtId="0" fontId="0" fillId="0" borderId="0" xfId="0" applyAlignment="1">
      <alignment shrinkToFi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shrinkToFit="1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35" xfId="0" applyFont="1" applyBorder="1" applyAlignment="1">
      <alignment horizontal="center" shrinkToFit="1"/>
    </xf>
    <xf numFmtId="0" fontId="0" fillId="0" borderId="0" xfId="0" quotePrefix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shrinkToFit="1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49" xfId="0" applyFont="1" applyBorder="1" applyAlignment="1">
      <alignment horizontal="center"/>
    </xf>
    <xf numFmtId="164" fontId="0" fillId="0" borderId="10" xfId="0" applyNumberFormat="1" applyBorder="1" applyAlignment="1">
      <alignment horizontal="center" shrinkToFit="1"/>
    </xf>
    <xf numFmtId="164" fontId="0" fillId="0" borderId="12" xfId="0" applyNumberFormat="1" applyBorder="1" applyAlignment="1">
      <alignment horizontal="center" shrinkToFit="1"/>
    </xf>
    <xf numFmtId="164" fontId="0" fillId="0" borderId="14" xfId="0" applyNumberFormat="1" applyBorder="1" applyAlignment="1">
      <alignment horizontal="center" shrinkToFit="1"/>
    </xf>
    <xf numFmtId="0" fontId="1" fillId="5" borderId="51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vertical="center" wrapText="1"/>
    </xf>
    <xf numFmtId="0" fontId="1" fillId="5" borderId="53" xfId="0" applyFont="1" applyFill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/>
    </xf>
    <xf numFmtId="0" fontId="1" fillId="5" borderId="55" xfId="0" applyFont="1" applyFill="1" applyBorder="1" applyAlignment="1">
      <alignment horizontal="center"/>
    </xf>
    <xf numFmtId="0" fontId="1" fillId="5" borderId="56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1" fillId="0" borderId="0" xfId="0" applyFont="1"/>
  </cellXfs>
  <cellStyles count="2">
    <cellStyle name="Normal" xfId="0" builtinId="0"/>
    <cellStyle name="Separador de milhares 2" xfId="1"/>
  </cellStyles>
  <dxfs count="20">
    <dxf>
      <font>
        <color theme="3" tint="0.39994506668294322"/>
      </font>
    </dxf>
    <dxf>
      <font>
        <color theme="9" tint="0.39994506668294322"/>
      </font>
    </dxf>
    <dxf>
      <font>
        <color theme="7" tint="0.39994506668294322"/>
      </font>
    </dxf>
    <dxf>
      <font>
        <color theme="6" tint="0.39994506668294322"/>
      </font>
    </dxf>
    <dxf>
      <font>
        <color theme="3" tint="0.39994506668294322"/>
      </font>
    </dxf>
    <dxf>
      <font>
        <color theme="9" tint="0.39994506668294322"/>
      </font>
    </dxf>
    <dxf>
      <font>
        <color theme="3" tint="0.39994506668294322"/>
      </font>
    </dxf>
    <dxf>
      <font>
        <color theme="6" tint="0.39994506668294322"/>
      </font>
    </dxf>
    <dxf>
      <font>
        <color theme="7" tint="0.39994506668294322"/>
      </font>
    </dxf>
    <dxf>
      <font>
        <color theme="9" tint="0.39994506668294322"/>
      </font>
    </dxf>
    <dxf>
      <font>
        <color theme="7" tint="0.39994506668294322"/>
      </font>
    </dxf>
    <dxf>
      <font>
        <color theme="6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ont>
        <color theme="3" tint="0.3999450666829432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34482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Resumo!$H$10</c:f>
              <c:strCache>
                <c:ptCount val="1"/>
                <c:pt idx="0">
                  <c:v>POSTO 1</c:v>
                </c:pt>
              </c:strCache>
            </c:strRef>
          </c:tx>
          <c:cat>
            <c:strRef>
              <c:f>Resumo!$B$13:$B$36</c:f>
              <c:strCache>
                <c:ptCount val="24"/>
                <c:pt idx="0">
                  <c:v>0-1 hora</c:v>
                </c:pt>
                <c:pt idx="1">
                  <c:v>1-2 horas</c:v>
                </c:pt>
                <c:pt idx="2">
                  <c:v>2-3 horas</c:v>
                </c:pt>
                <c:pt idx="3">
                  <c:v>3-4 horas</c:v>
                </c:pt>
                <c:pt idx="4">
                  <c:v>4-5 horas</c:v>
                </c:pt>
                <c:pt idx="5">
                  <c:v>5-6 horas</c:v>
                </c:pt>
                <c:pt idx="6">
                  <c:v>6-7 horas</c:v>
                </c:pt>
                <c:pt idx="7">
                  <c:v>7-8 horas</c:v>
                </c:pt>
                <c:pt idx="8">
                  <c:v>8-9 horas</c:v>
                </c:pt>
                <c:pt idx="9">
                  <c:v>9-10 horas</c:v>
                </c:pt>
                <c:pt idx="10">
                  <c:v>10-11 horas</c:v>
                </c:pt>
                <c:pt idx="11">
                  <c:v>11-12 horas</c:v>
                </c:pt>
                <c:pt idx="12">
                  <c:v>12-13 horas</c:v>
                </c:pt>
                <c:pt idx="13">
                  <c:v>13-14 horas</c:v>
                </c:pt>
                <c:pt idx="14">
                  <c:v>14-15 horas</c:v>
                </c:pt>
                <c:pt idx="15">
                  <c:v>15-16 horas</c:v>
                </c:pt>
                <c:pt idx="16">
                  <c:v>16-17 horas</c:v>
                </c:pt>
                <c:pt idx="17">
                  <c:v>17-18 horas</c:v>
                </c:pt>
                <c:pt idx="18">
                  <c:v>18-19 horas</c:v>
                </c:pt>
                <c:pt idx="19">
                  <c:v>19-20 horas</c:v>
                </c:pt>
                <c:pt idx="20">
                  <c:v>20-21 horas</c:v>
                </c:pt>
                <c:pt idx="21">
                  <c:v>21-22 horas</c:v>
                </c:pt>
                <c:pt idx="22">
                  <c:v>22-23 horas</c:v>
                </c:pt>
                <c:pt idx="23">
                  <c:v>23-24 horas</c:v>
                </c:pt>
              </c:strCache>
            </c:strRef>
          </c:cat>
          <c:val>
            <c:numRef>
              <c:f>Resumo!$H$13:$H$36</c:f>
              <c:numCache>
                <c:formatCode>General</c:formatCode>
                <c:ptCount val="24"/>
                <c:pt idx="0">
                  <c:v>15</c:v>
                </c:pt>
                <c:pt idx="1">
                  <c:v>18</c:v>
                </c:pt>
                <c:pt idx="2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26</c:v>
                </c:pt>
                <c:pt idx="6">
                  <c:v>12</c:v>
                </c:pt>
                <c:pt idx="7">
                  <c:v>31</c:v>
                </c:pt>
                <c:pt idx="8">
                  <c:v>41</c:v>
                </c:pt>
                <c:pt idx="9">
                  <c:v>28</c:v>
                </c:pt>
                <c:pt idx="10">
                  <c:v>22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</c:ser>
        <c:dLbls/>
        <c:hiLowLines/>
        <c:marker val="1"/>
        <c:axId val="44665472"/>
        <c:axId val="59090048"/>
      </c:lineChart>
      <c:catAx>
        <c:axId val="44665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Tempo de permanência</a:t>
                </a:r>
              </a:p>
            </c:rich>
          </c:tx>
          <c:layout/>
        </c:title>
        <c:majorTickMark val="none"/>
        <c:tickLblPos val="nextTo"/>
        <c:crossAx val="59090048"/>
        <c:crosses val="autoZero"/>
        <c:auto val="1"/>
        <c:lblAlgn val="ctr"/>
        <c:lblOffset val="100"/>
      </c:catAx>
      <c:valAx>
        <c:axId val="59090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Volume de Veiculos</a:t>
                </a:r>
              </a:p>
            </c:rich>
          </c:tx>
          <c:layout/>
        </c:title>
        <c:numFmt formatCode="General" sourceLinked="1"/>
        <c:tickLblPos val="nextTo"/>
        <c:crossAx val="4466547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9</xdr:row>
      <xdr:rowOff>0</xdr:rowOff>
    </xdr:from>
    <xdr:to>
      <xdr:col>18</xdr:col>
      <xdr:colOff>247650</xdr:colOff>
      <xdr:row>23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Z380"/>
  <sheetViews>
    <sheetView showGridLines="0" workbookViewId="0">
      <pane ySplit="9" topLeftCell="A10" activePane="bottomLeft" state="frozen"/>
      <selection activeCell="B2" sqref="B2"/>
      <selection pane="bottomLeft" activeCell="A10" sqref="A10"/>
    </sheetView>
  </sheetViews>
  <sheetFormatPr defaultRowHeight="15"/>
  <cols>
    <col min="1" max="1" width="2" customWidth="1"/>
    <col min="2" max="2" width="14.7109375" style="66" customWidth="1"/>
    <col min="3" max="3" width="12.28515625" style="66" hidden="1" customWidth="1"/>
    <col min="4" max="4" width="9.7109375" style="29" customWidth="1"/>
    <col min="5" max="5" width="9.85546875" style="29" customWidth="1"/>
    <col min="6" max="7" width="11.42578125" style="29" customWidth="1"/>
    <col min="8" max="8" width="15.42578125" style="29" hidden="1" customWidth="1"/>
    <col min="9" max="9" width="15.42578125" style="29" customWidth="1"/>
    <col min="10" max="10" width="15.42578125" style="29" hidden="1" customWidth="1"/>
    <col min="11" max="11" width="12.42578125" style="29" customWidth="1"/>
    <col min="12" max="12" width="13.42578125" style="29" customWidth="1"/>
    <col min="13" max="14" width="13.42578125" style="29" hidden="1" customWidth="1"/>
    <col min="15" max="16" width="11.85546875" style="29" customWidth="1"/>
    <col min="17" max="17" width="27.42578125" style="65" customWidth="1"/>
    <col min="18" max="18" width="3.28515625" style="1" customWidth="1"/>
    <col min="259" max="259" width="2" customWidth="1"/>
    <col min="260" max="261" width="8.140625" customWidth="1"/>
    <col min="262" max="265" width="11.7109375" customWidth="1"/>
    <col min="266" max="266" width="15.42578125" customWidth="1"/>
    <col min="267" max="267" width="12.42578125" customWidth="1"/>
    <col min="268" max="268" width="13.42578125" customWidth="1"/>
    <col min="269" max="270" width="0" hidden="1" customWidth="1"/>
    <col min="271" max="272" width="8.85546875" customWidth="1"/>
    <col min="273" max="273" width="15.42578125" customWidth="1"/>
    <col min="515" max="515" width="2" customWidth="1"/>
    <col min="516" max="517" width="8.140625" customWidth="1"/>
    <col min="518" max="521" width="11.7109375" customWidth="1"/>
    <col min="522" max="522" width="15.42578125" customWidth="1"/>
    <col min="523" max="523" width="12.42578125" customWidth="1"/>
    <col min="524" max="524" width="13.42578125" customWidth="1"/>
    <col min="525" max="526" width="0" hidden="1" customWidth="1"/>
    <col min="527" max="528" width="8.85546875" customWidth="1"/>
    <col min="529" max="529" width="15.42578125" customWidth="1"/>
    <col min="771" max="771" width="2" customWidth="1"/>
    <col min="772" max="773" width="8.140625" customWidth="1"/>
    <col min="774" max="777" width="11.7109375" customWidth="1"/>
    <col min="778" max="778" width="15.42578125" customWidth="1"/>
    <col min="779" max="779" width="12.42578125" customWidth="1"/>
    <col min="780" max="780" width="13.42578125" customWidth="1"/>
    <col min="781" max="782" width="0" hidden="1" customWidth="1"/>
    <col min="783" max="784" width="8.85546875" customWidth="1"/>
    <col min="785" max="785" width="15.42578125" customWidth="1"/>
    <col min="1027" max="1027" width="2" customWidth="1"/>
    <col min="1028" max="1029" width="8.140625" customWidth="1"/>
    <col min="1030" max="1033" width="11.7109375" customWidth="1"/>
    <col min="1034" max="1034" width="15.42578125" customWidth="1"/>
    <col min="1035" max="1035" width="12.42578125" customWidth="1"/>
    <col min="1036" max="1036" width="13.42578125" customWidth="1"/>
    <col min="1037" max="1038" width="0" hidden="1" customWidth="1"/>
    <col min="1039" max="1040" width="8.85546875" customWidth="1"/>
    <col min="1041" max="1041" width="15.42578125" customWidth="1"/>
    <col min="1283" max="1283" width="2" customWidth="1"/>
    <col min="1284" max="1285" width="8.140625" customWidth="1"/>
    <col min="1286" max="1289" width="11.7109375" customWidth="1"/>
    <col min="1290" max="1290" width="15.42578125" customWidth="1"/>
    <col min="1291" max="1291" width="12.42578125" customWidth="1"/>
    <col min="1292" max="1292" width="13.42578125" customWidth="1"/>
    <col min="1293" max="1294" width="0" hidden="1" customWidth="1"/>
    <col min="1295" max="1296" width="8.85546875" customWidth="1"/>
    <col min="1297" max="1297" width="15.42578125" customWidth="1"/>
    <col min="1539" max="1539" width="2" customWidth="1"/>
    <col min="1540" max="1541" width="8.140625" customWidth="1"/>
    <col min="1542" max="1545" width="11.7109375" customWidth="1"/>
    <col min="1546" max="1546" width="15.42578125" customWidth="1"/>
    <col min="1547" max="1547" width="12.42578125" customWidth="1"/>
    <col min="1548" max="1548" width="13.42578125" customWidth="1"/>
    <col min="1549" max="1550" width="0" hidden="1" customWidth="1"/>
    <col min="1551" max="1552" width="8.85546875" customWidth="1"/>
    <col min="1553" max="1553" width="15.42578125" customWidth="1"/>
    <col min="1795" max="1795" width="2" customWidth="1"/>
    <col min="1796" max="1797" width="8.140625" customWidth="1"/>
    <col min="1798" max="1801" width="11.7109375" customWidth="1"/>
    <col min="1802" max="1802" width="15.42578125" customWidth="1"/>
    <col min="1803" max="1803" width="12.42578125" customWidth="1"/>
    <col min="1804" max="1804" width="13.42578125" customWidth="1"/>
    <col min="1805" max="1806" width="0" hidden="1" customWidth="1"/>
    <col min="1807" max="1808" width="8.85546875" customWidth="1"/>
    <col min="1809" max="1809" width="15.42578125" customWidth="1"/>
    <col min="2051" max="2051" width="2" customWidth="1"/>
    <col min="2052" max="2053" width="8.140625" customWidth="1"/>
    <col min="2054" max="2057" width="11.7109375" customWidth="1"/>
    <col min="2058" max="2058" width="15.42578125" customWidth="1"/>
    <col min="2059" max="2059" width="12.42578125" customWidth="1"/>
    <col min="2060" max="2060" width="13.42578125" customWidth="1"/>
    <col min="2061" max="2062" width="0" hidden="1" customWidth="1"/>
    <col min="2063" max="2064" width="8.85546875" customWidth="1"/>
    <col min="2065" max="2065" width="15.42578125" customWidth="1"/>
    <col min="2307" max="2307" width="2" customWidth="1"/>
    <col min="2308" max="2309" width="8.140625" customWidth="1"/>
    <col min="2310" max="2313" width="11.7109375" customWidth="1"/>
    <col min="2314" max="2314" width="15.42578125" customWidth="1"/>
    <col min="2315" max="2315" width="12.42578125" customWidth="1"/>
    <col min="2316" max="2316" width="13.42578125" customWidth="1"/>
    <col min="2317" max="2318" width="0" hidden="1" customWidth="1"/>
    <col min="2319" max="2320" width="8.85546875" customWidth="1"/>
    <col min="2321" max="2321" width="15.42578125" customWidth="1"/>
    <col min="2563" max="2563" width="2" customWidth="1"/>
    <col min="2564" max="2565" width="8.140625" customWidth="1"/>
    <col min="2566" max="2569" width="11.7109375" customWidth="1"/>
    <col min="2570" max="2570" width="15.42578125" customWidth="1"/>
    <col min="2571" max="2571" width="12.42578125" customWidth="1"/>
    <col min="2572" max="2572" width="13.42578125" customWidth="1"/>
    <col min="2573" max="2574" width="0" hidden="1" customWidth="1"/>
    <col min="2575" max="2576" width="8.85546875" customWidth="1"/>
    <col min="2577" max="2577" width="15.42578125" customWidth="1"/>
    <col min="2819" max="2819" width="2" customWidth="1"/>
    <col min="2820" max="2821" width="8.140625" customWidth="1"/>
    <col min="2822" max="2825" width="11.7109375" customWidth="1"/>
    <col min="2826" max="2826" width="15.42578125" customWidth="1"/>
    <col min="2827" max="2827" width="12.42578125" customWidth="1"/>
    <col min="2828" max="2828" width="13.42578125" customWidth="1"/>
    <col min="2829" max="2830" width="0" hidden="1" customWidth="1"/>
    <col min="2831" max="2832" width="8.85546875" customWidth="1"/>
    <col min="2833" max="2833" width="15.42578125" customWidth="1"/>
    <col min="3075" max="3075" width="2" customWidth="1"/>
    <col min="3076" max="3077" width="8.140625" customWidth="1"/>
    <col min="3078" max="3081" width="11.7109375" customWidth="1"/>
    <col min="3082" max="3082" width="15.42578125" customWidth="1"/>
    <col min="3083" max="3083" width="12.42578125" customWidth="1"/>
    <col min="3084" max="3084" width="13.42578125" customWidth="1"/>
    <col min="3085" max="3086" width="0" hidden="1" customWidth="1"/>
    <col min="3087" max="3088" width="8.85546875" customWidth="1"/>
    <col min="3089" max="3089" width="15.42578125" customWidth="1"/>
    <col min="3331" max="3331" width="2" customWidth="1"/>
    <col min="3332" max="3333" width="8.140625" customWidth="1"/>
    <col min="3334" max="3337" width="11.7109375" customWidth="1"/>
    <col min="3338" max="3338" width="15.42578125" customWidth="1"/>
    <col min="3339" max="3339" width="12.42578125" customWidth="1"/>
    <col min="3340" max="3340" width="13.42578125" customWidth="1"/>
    <col min="3341" max="3342" width="0" hidden="1" customWidth="1"/>
    <col min="3343" max="3344" width="8.85546875" customWidth="1"/>
    <col min="3345" max="3345" width="15.42578125" customWidth="1"/>
    <col min="3587" max="3587" width="2" customWidth="1"/>
    <col min="3588" max="3589" width="8.140625" customWidth="1"/>
    <col min="3590" max="3593" width="11.7109375" customWidth="1"/>
    <col min="3594" max="3594" width="15.42578125" customWidth="1"/>
    <col min="3595" max="3595" width="12.42578125" customWidth="1"/>
    <col min="3596" max="3596" width="13.42578125" customWidth="1"/>
    <col min="3597" max="3598" width="0" hidden="1" customWidth="1"/>
    <col min="3599" max="3600" width="8.85546875" customWidth="1"/>
    <col min="3601" max="3601" width="15.42578125" customWidth="1"/>
    <col min="3843" max="3843" width="2" customWidth="1"/>
    <col min="3844" max="3845" width="8.140625" customWidth="1"/>
    <col min="3846" max="3849" width="11.7109375" customWidth="1"/>
    <col min="3850" max="3850" width="15.42578125" customWidth="1"/>
    <col min="3851" max="3851" width="12.42578125" customWidth="1"/>
    <col min="3852" max="3852" width="13.42578125" customWidth="1"/>
    <col min="3853" max="3854" width="0" hidden="1" customWidth="1"/>
    <col min="3855" max="3856" width="8.85546875" customWidth="1"/>
    <col min="3857" max="3857" width="15.42578125" customWidth="1"/>
    <col min="4099" max="4099" width="2" customWidth="1"/>
    <col min="4100" max="4101" width="8.140625" customWidth="1"/>
    <col min="4102" max="4105" width="11.7109375" customWidth="1"/>
    <col min="4106" max="4106" width="15.42578125" customWidth="1"/>
    <col min="4107" max="4107" width="12.42578125" customWidth="1"/>
    <col min="4108" max="4108" width="13.42578125" customWidth="1"/>
    <col min="4109" max="4110" width="0" hidden="1" customWidth="1"/>
    <col min="4111" max="4112" width="8.85546875" customWidth="1"/>
    <col min="4113" max="4113" width="15.42578125" customWidth="1"/>
    <col min="4355" max="4355" width="2" customWidth="1"/>
    <col min="4356" max="4357" width="8.140625" customWidth="1"/>
    <col min="4358" max="4361" width="11.7109375" customWidth="1"/>
    <col min="4362" max="4362" width="15.42578125" customWidth="1"/>
    <col min="4363" max="4363" width="12.42578125" customWidth="1"/>
    <col min="4364" max="4364" width="13.42578125" customWidth="1"/>
    <col min="4365" max="4366" width="0" hidden="1" customWidth="1"/>
    <col min="4367" max="4368" width="8.85546875" customWidth="1"/>
    <col min="4369" max="4369" width="15.42578125" customWidth="1"/>
    <col min="4611" max="4611" width="2" customWidth="1"/>
    <col min="4612" max="4613" width="8.140625" customWidth="1"/>
    <col min="4614" max="4617" width="11.7109375" customWidth="1"/>
    <col min="4618" max="4618" width="15.42578125" customWidth="1"/>
    <col min="4619" max="4619" width="12.42578125" customWidth="1"/>
    <col min="4620" max="4620" width="13.42578125" customWidth="1"/>
    <col min="4621" max="4622" width="0" hidden="1" customWidth="1"/>
    <col min="4623" max="4624" width="8.85546875" customWidth="1"/>
    <col min="4625" max="4625" width="15.42578125" customWidth="1"/>
    <col min="4867" max="4867" width="2" customWidth="1"/>
    <col min="4868" max="4869" width="8.140625" customWidth="1"/>
    <col min="4870" max="4873" width="11.7109375" customWidth="1"/>
    <col min="4874" max="4874" width="15.42578125" customWidth="1"/>
    <col min="4875" max="4875" width="12.42578125" customWidth="1"/>
    <col min="4876" max="4876" width="13.42578125" customWidth="1"/>
    <col min="4877" max="4878" width="0" hidden="1" customWidth="1"/>
    <col min="4879" max="4880" width="8.85546875" customWidth="1"/>
    <col min="4881" max="4881" width="15.42578125" customWidth="1"/>
    <col min="5123" max="5123" width="2" customWidth="1"/>
    <col min="5124" max="5125" width="8.140625" customWidth="1"/>
    <col min="5126" max="5129" width="11.7109375" customWidth="1"/>
    <col min="5130" max="5130" width="15.42578125" customWidth="1"/>
    <col min="5131" max="5131" width="12.42578125" customWidth="1"/>
    <col min="5132" max="5132" width="13.42578125" customWidth="1"/>
    <col min="5133" max="5134" width="0" hidden="1" customWidth="1"/>
    <col min="5135" max="5136" width="8.85546875" customWidth="1"/>
    <col min="5137" max="5137" width="15.42578125" customWidth="1"/>
    <col min="5379" max="5379" width="2" customWidth="1"/>
    <col min="5380" max="5381" width="8.140625" customWidth="1"/>
    <col min="5382" max="5385" width="11.7109375" customWidth="1"/>
    <col min="5386" max="5386" width="15.42578125" customWidth="1"/>
    <col min="5387" max="5387" width="12.42578125" customWidth="1"/>
    <col min="5388" max="5388" width="13.42578125" customWidth="1"/>
    <col min="5389" max="5390" width="0" hidden="1" customWidth="1"/>
    <col min="5391" max="5392" width="8.85546875" customWidth="1"/>
    <col min="5393" max="5393" width="15.42578125" customWidth="1"/>
    <col min="5635" max="5635" width="2" customWidth="1"/>
    <col min="5636" max="5637" width="8.140625" customWidth="1"/>
    <col min="5638" max="5641" width="11.7109375" customWidth="1"/>
    <col min="5642" max="5642" width="15.42578125" customWidth="1"/>
    <col min="5643" max="5643" width="12.42578125" customWidth="1"/>
    <col min="5644" max="5644" width="13.42578125" customWidth="1"/>
    <col min="5645" max="5646" width="0" hidden="1" customWidth="1"/>
    <col min="5647" max="5648" width="8.85546875" customWidth="1"/>
    <col min="5649" max="5649" width="15.42578125" customWidth="1"/>
    <col min="5891" max="5891" width="2" customWidth="1"/>
    <col min="5892" max="5893" width="8.140625" customWidth="1"/>
    <col min="5894" max="5897" width="11.7109375" customWidth="1"/>
    <col min="5898" max="5898" width="15.42578125" customWidth="1"/>
    <col min="5899" max="5899" width="12.42578125" customWidth="1"/>
    <col min="5900" max="5900" width="13.42578125" customWidth="1"/>
    <col min="5901" max="5902" width="0" hidden="1" customWidth="1"/>
    <col min="5903" max="5904" width="8.85546875" customWidth="1"/>
    <col min="5905" max="5905" width="15.42578125" customWidth="1"/>
    <col min="6147" max="6147" width="2" customWidth="1"/>
    <col min="6148" max="6149" width="8.140625" customWidth="1"/>
    <col min="6150" max="6153" width="11.7109375" customWidth="1"/>
    <col min="6154" max="6154" width="15.42578125" customWidth="1"/>
    <col min="6155" max="6155" width="12.42578125" customWidth="1"/>
    <col min="6156" max="6156" width="13.42578125" customWidth="1"/>
    <col min="6157" max="6158" width="0" hidden="1" customWidth="1"/>
    <col min="6159" max="6160" width="8.85546875" customWidth="1"/>
    <col min="6161" max="6161" width="15.42578125" customWidth="1"/>
    <col min="6403" max="6403" width="2" customWidth="1"/>
    <col min="6404" max="6405" width="8.140625" customWidth="1"/>
    <col min="6406" max="6409" width="11.7109375" customWidth="1"/>
    <col min="6410" max="6410" width="15.42578125" customWidth="1"/>
    <col min="6411" max="6411" width="12.42578125" customWidth="1"/>
    <col min="6412" max="6412" width="13.42578125" customWidth="1"/>
    <col min="6413" max="6414" width="0" hidden="1" customWidth="1"/>
    <col min="6415" max="6416" width="8.85546875" customWidth="1"/>
    <col min="6417" max="6417" width="15.42578125" customWidth="1"/>
    <col min="6659" max="6659" width="2" customWidth="1"/>
    <col min="6660" max="6661" width="8.140625" customWidth="1"/>
    <col min="6662" max="6665" width="11.7109375" customWidth="1"/>
    <col min="6666" max="6666" width="15.42578125" customWidth="1"/>
    <col min="6667" max="6667" width="12.42578125" customWidth="1"/>
    <col min="6668" max="6668" width="13.42578125" customWidth="1"/>
    <col min="6669" max="6670" width="0" hidden="1" customWidth="1"/>
    <col min="6671" max="6672" width="8.85546875" customWidth="1"/>
    <col min="6673" max="6673" width="15.42578125" customWidth="1"/>
    <col min="6915" max="6915" width="2" customWidth="1"/>
    <col min="6916" max="6917" width="8.140625" customWidth="1"/>
    <col min="6918" max="6921" width="11.7109375" customWidth="1"/>
    <col min="6922" max="6922" width="15.42578125" customWidth="1"/>
    <col min="6923" max="6923" width="12.42578125" customWidth="1"/>
    <col min="6924" max="6924" width="13.42578125" customWidth="1"/>
    <col min="6925" max="6926" width="0" hidden="1" customWidth="1"/>
    <col min="6927" max="6928" width="8.85546875" customWidth="1"/>
    <col min="6929" max="6929" width="15.42578125" customWidth="1"/>
    <col min="7171" max="7171" width="2" customWidth="1"/>
    <col min="7172" max="7173" width="8.140625" customWidth="1"/>
    <col min="7174" max="7177" width="11.7109375" customWidth="1"/>
    <col min="7178" max="7178" width="15.42578125" customWidth="1"/>
    <col min="7179" max="7179" width="12.42578125" customWidth="1"/>
    <col min="7180" max="7180" width="13.42578125" customWidth="1"/>
    <col min="7181" max="7182" width="0" hidden="1" customWidth="1"/>
    <col min="7183" max="7184" width="8.85546875" customWidth="1"/>
    <col min="7185" max="7185" width="15.42578125" customWidth="1"/>
    <col min="7427" max="7427" width="2" customWidth="1"/>
    <col min="7428" max="7429" width="8.140625" customWidth="1"/>
    <col min="7430" max="7433" width="11.7109375" customWidth="1"/>
    <col min="7434" max="7434" width="15.42578125" customWidth="1"/>
    <col min="7435" max="7435" width="12.42578125" customWidth="1"/>
    <col min="7436" max="7436" width="13.42578125" customWidth="1"/>
    <col min="7437" max="7438" width="0" hidden="1" customWidth="1"/>
    <col min="7439" max="7440" width="8.85546875" customWidth="1"/>
    <col min="7441" max="7441" width="15.42578125" customWidth="1"/>
    <col min="7683" max="7683" width="2" customWidth="1"/>
    <col min="7684" max="7685" width="8.140625" customWidth="1"/>
    <col min="7686" max="7689" width="11.7109375" customWidth="1"/>
    <col min="7690" max="7690" width="15.42578125" customWidth="1"/>
    <col min="7691" max="7691" width="12.42578125" customWidth="1"/>
    <col min="7692" max="7692" width="13.42578125" customWidth="1"/>
    <col min="7693" max="7694" width="0" hidden="1" customWidth="1"/>
    <col min="7695" max="7696" width="8.85546875" customWidth="1"/>
    <col min="7697" max="7697" width="15.42578125" customWidth="1"/>
    <col min="7939" max="7939" width="2" customWidth="1"/>
    <col min="7940" max="7941" width="8.140625" customWidth="1"/>
    <col min="7942" max="7945" width="11.7109375" customWidth="1"/>
    <col min="7946" max="7946" width="15.42578125" customWidth="1"/>
    <col min="7947" max="7947" width="12.42578125" customWidth="1"/>
    <col min="7948" max="7948" width="13.42578125" customWidth="1"/>
    <col min="7949" max="7950" width="0" hidden="1" customWidth="1"/>
    <col min="7951" max="7952" width="8.85546875" customWidth="1"/>
    <col min="7953" max="7953" width="15.42578125" customWidth="1"/>
    <col min="8195" max="8195" width="2" customWidth="1"/>
    <col min="8196" max="8197" width="8.140625" customWidth="1"/>
    <col min="8198" max="8201" width="11.7109375" customWidth="1"/>
    <col min="8202" max="8202" width="15.42578125" customWidth="1"/>
    <col min="8203" max="8203" width="12.42578125" customWidth="1"/>
    <col min="8204" max="8204" width="13.42578125" customWidth="1"/>
    <col min="8205" max="8206" width="0" hidden="1" customWidth="1"/>
    <col min="8207" max="8208" width="8.85546875" customWidth="1"/>
    <col min="8209" max="8209" width="15.42578125" customWidth="1"/>
    <col min="8451" max="8451" width="2" customWidth="1"/>
    <col min="8452" max="8453" width="8.140625" customWidth="1"/>
    <col min="8454" max="8457" width="11.7109375" customWidth="1"/>
    <col min="8458" max="8458" width="15.42578125" customWidth="1"/>
    <col min="8459" max="8459" width="12.42578125" customWidth="1"/>
    <col min="8460" max="8460" width="13.42578125" customWidth="1"/>
    <col min="8461" max="8462" width="0" hidden="1" customWidth="1"/>
    <col min="8463" max="8464" width="8.85546875" customWidth="1"/>
    <col min="8465" max="8465" width="15.42578125" customWidth="1"/>
    <col min="8707" max="8707" width="2" customWidth="1"/>
    <col min="8708" max="8709" width="8.140625" customWidth="1"/>
    <col min="8710" max="8713" width="11.7109375" customWidth="1"/>
    <col min="8714" max="8714" width="15.42578125" customWidth="1"/>
    <col min="8715" max="8715" width="12.42578125" customWidth="1"/>
    <col min="8716" max="8716" width="13.42578125" customWidth="1"/>
    <col min="8717" max="8718" width="0" hidden="1" customWidth="1"/>
    <col min="8719" max="8720" width="8.85546875" customWidth="1"/>
    <col min="8721" max="8721" width="15.42578125" customWidth="1"/>
    <col min="8963" max="8963" width="2" customWidth="1"/>
    <col min="8964" max="8965" width="8.140625" customWidth="1"/>
    <col min="8966" max="8969" width="11.7109375" customWidth="1"/>
    <col min="8970" max="8970" width="15.42578125" customWidth="1"/>
    <col min="8971" max="8971" width="12.42578125" customWidth="1"/>
    <col min="8972" max="8972" width="13.42578125" customWidth="1"/>
    <col min="8973" max="8974" width="0" hidden="1" customWidth="1"/>
    <col min="8975" max="8976" width="8.85546875" customWidth="1"/>
    <col min="8977" max="8977" width="15.42578125" customWidth="1"/>
    <col min="9219" max="9219" width="2" customWidth="1"/>
    <col min="9220" max="9221" width="8.140625" customWidth="1"/>
    <col min="9222" max="9225" width="11.7109375" customWidth="1"/>
    <col min="9226" max="9226" width="15.42578125" customWidth="1"/>
    <col min="9227" max="9227" width="12.42578125" customWidth="1"/>
    <col min="9228" max="9228" width="13.42578125" customWidth="1"/>
    <col min="9229" max="9230" width="0" hidden="1" customWidth="1"/>
    <col min="9231" max="9232" width="8.85546875" customWidth="1"/>
    <col min="9233" max="9233" width="15.42578125" customWidth="1"/>
    <col min="9475" max="9475" width="2" customWidth="1"/>
    <col min="9476" max="9477" width="8.140625" customWidth="1"/>
    <col min="9478" max="9481" width="11.7109375" customWidth="1"/>
    <col min="9482" max="9482" width="15.42578125" customWidth="1"/>
    <col min="9483" max="9483" width="12.42578125" customWidth="1"/>
    <col min="9484" max="9484" width="13.42578125" customWidth="1"/>
    <col min="9485" max="9486" width="0" hidden="1" customWidth="1"/>
    <col min="9487" max="9488" width="8.85546875" customWidth="1"/>
    <col min="9489" max="9489" width="15.42578125" customWidth="1"/>
    <col min="9731" max="9731" width="2" customWidth="1"/>
    <col min="9732" max="9733" width="8.140625" customWidth="1"/>
    <col min="9734" max="9737" width="11.7109375" customWidth="1"/>
    <col min="9738" max="9738" width="15.42578125" customWidth="1"/>
    <col min="9739" max="9739" width="12.42578125" customWidth="1"/>
    <col min="9740" max="9740" width="13.42578125" customWidth="1"/>
    <col min="9741" max="9742" width="0" hidden="1" customWidth="1"/>
    <col min="9743" max="9744" width="8.85546875" customWidth="1"/>
    <col min="9745" max="9745" width="15.42578125" customWidth="1"/>
    <col min="9987" max="9987" width="2" customWidth="1"/>
    <col min="9988" max="9989" width="8.140625" customWidth="1"/>
    <col min="9990" max="9993" width="11.7109375" customWidth="1"/>
    <col min="9994" max="9994" width="15.42578125" customWidth="1"/>
    <col min="9995" max="9995" width="12.42578125" customWidth="1"/>
    <col min="9996" max="9996" width="13.42578125" customWidth="1"/>
    <col min="9997" max="9998" width="0" hidden="1" customWidth="1"/>
    <col min="9999" max="10000" width="8.85546875" customWidth="1"/>
    <col min="10001" max="10001" width="15.42578125" customWidth="1"/>
    <col min="10243" max="10243" width="2" customWidth="1"/>
    <col min="10244" max="10245" width="8.140625" customWidth="1"/>
    <col min="10246" max="10249" width="11.7109375" customWidth="1"/>
    <col min="10250" max="10250" width="15.42578125" customWidth="1"/>
    <col min="10251" max="10251" width="12.42578125" customWidth="1"/>
    <col min="10252" max="10252" width="13.42578125" customWidth="1"/>
    <col min="10253" max="10254" width="0" hidden="1" customWidth="1"/>
    <col min="10255" max="10256" width="8.85546875" customWidth="1"/>
    <col min="10257" max="10257" width="15.42578125" customWidth="1"/>
    <col min="10499" max="10499" width="2" customWidth="1"/>
    <col min="10500" max="10501" width="8.140625" customWidth="1"/>
    <col min="10502" max="10505" width="11.7109375" customWidth="1"/>
    <col min="10506" max="10506" width="15.42578125" customWidth="1"/>
    <col min="10507" max="10507" width="12.42578125" customWidth="1"/>
    <col min="10508" max="10508" width="13.42578125" customWidth="1"/>
    <col min="10509" max="10510" width="0" hidden="1" customWidth="1"/>
    <col min="10511" max="10512" width="8.85546875" customWidth="1"/>
    <col min="10513" max="10513" width="15.42578125" customWidth="1"/>
    <col min="10755" max="10755" width="2" customWidth="1"/>
    <col min="10756" max="10757" width="8.140625" customWidth="1"/>
    <col min="10758" max="10761" width="11.7109375" customWidth="1"/>
    <col min="10762" max="10762" width="15.42578125" customWidth="1"/>
    <col min="10763" max="10763" width="12.42578125" customWidth="1"/>
    <col min="10764" max="10764" width="13.42578125" customWidth="1"/>
    <col min="10765" max="10766" width="0" hidden="1" customWidth="1"/>
    <col min="10767" max="10768" width="8.85546875" customWidth="1"/>
    <col min="10769" max="10769" width="15.42578125" customWidth="1"/>
    <col min="11011" max="11011" width="2" customWidth="1"/>
    <col min="11012" max="11013" width="8.140625" customWidth="1"/>
    <col min="11014" max="11017" width="11.7109375" customWidth="1"/>
    <col min="11018" max="11018" width="15.42578125" customWidth="1"/>
    <col min="11019" max="11019" width="12.42578125" customWidth="1"/>
    <col min="11020" max="11020" width="13.42578125" customWidth="1"/>
    <col min="11021" max="11022" width="0" hidden="1" customWidth="1"/>
    <col min="11023" max="11024" width="8.85546875" customWidth="1"/>
    <col min="11025" max="11025" width="15.42578125" customWidth="1"/>
    <col min="11267" max="11267" width="2" customWidth="1"/>
    <col min="11268" max="11269" width="8.140625" customWidth="1"/>
    <col min="11270" max="11273" width="11.7109375" customWidth="1"/>
    <col min="11274" max="11274" width="15.42578125" customWidth="1"/>
    <col min="11275" max="11275" width="12.42578125" customWidth="1"/>
    <col min="11276" max="11276" width="13.42578125" customWidth="1"/>
    <col min="11277" max="11278" width="0" hidden="1" customWidth="1"/>
    <col min="11279" max="11280" width="8.85546875" customWidth="1"/>
    <col min="11281" max="11281" width="15.42578125" customWidth="1"/>
    <col min="11523" max="11523" width="2" customWidth="1"/>
    <col min="11524" max="11525" width="8.140625" customWidth="1"/>
    <col min="11526" max="11529" width="11.7109375" customWidth="1"/>
    <col min="11530" max="11530" width="15.42578125" customWidth="1"/>
    <col min="11531" max="11531" width="12.42578125" customWidth="1"/>
    <col min="11532" max="11532" width="13.42578125" customWidth="1"/>
    <col min="11533" max="11534" width="0" hidden="1" customWidth="1"/>
    <col min="11535" max="11536" width="8.85546875" customWidth="1"/>
    <col min="11537" max="11537" width="15.42578125" customWidth="1"/>
    <col min="11779" max="11779" width="2" customWidth="1"/>
    <col min="11780" max="11781" width="8.140625" customWidth="1"/>
    <col min="11782" max="11785" width="11.7109375" customWidth="1"/>
    <col min="11786" max="11786" width="15.42578125" customWidth="1"/>
    <col min="11787" max="11787" width="12.42578125" customWidth="1"/>
    <col min="11788" max="11788" width="13.42578125" customWidth="1"/>
    <col min="11789" max="11790" width="0" hidden="1" customWidth="1"/>
    <col min="11791" max="11792" width="8.85546875" customWidth="1"/>
    <col min="11793" max="11793" width="15.42578125" customWidth="1"/>
    <col min="12035" max="12035" width="2" customWidth="1"/>
    <col min="12036" max="12037" width="8.140625" customWidth="1"/>
    <col min="12038" max="12041" width="11.7109375" customWidth="1"/>
    <col min="12042" max="12042" width="15.42578125" customWidth="1"/>
    <col min="12043" max="12043" width="12.42578125" customWidth="1"/>
    <col min="12044" max="12044" width="13.42578125" customWidth="1"/>
    <col min="12045" max="12046" width="0" hidden="1" customWidth="1"/>
    <col min="12047" max="12048" width="8.85546875" customWidth="1"/>
    <col min="12049" max="12049" width="15.42578125" customWidth="1"/>
    <col min="12291" max="12291" width="2" customWidth="1"/>
    <col min="12292" max="12293" width="8.140625" customWidth="1"/>
    <col min="12294" max="12297" width="11.7109375" customWidth="1"/>
    <col min="12298" max="12298" width="15.42578125" customWidth="1"/>
    <col min="12299" max="12299" width="12.42578125" customWidth="1"/>
    <col min="12300" max="12300" width="13.42578125" customWidth="1"/>
    <col min="12301" max="12302" width="0" hidden="1" customWidth="1"/>
    <col min="12303" max="12304" width="8.85546875" customWidth="1"/>
    <col min="12305" max="12305" width="15.42578125" customWidth="1"/>
    <col min="12547" max="12547" width="2" customWidth="1"/>
    <col min="12548" max="12549" width="8.140625" customWidth="1"/>
    <col min="12550" max="12553" width="11.7109375" customWidth="1"/>
    <col min="12554" max="12554" width="15.42578125" customWidth="1"/>
    <col min="12555" max="12555" width="12.42578125" customWidth="1"/>
    <col min="12556" max="12556" width="13.42578125" customWidth="1"/>
    <col min="12557" max="12558" width="0" hidden="1" customWidth="1"/>
    <col min="12559" max="12560" width="8.85546875" customWidth="1"/>
    <col min="12561" max="12561" width="15.42578125" customWidth="1"/>
    <col min="12803" max="12803" width="2" customWidth="1"/>
    <col min="12804" max="12805" width="8.140625" customWidth="1"/>
    <col min="12806" max="12809" width="11.7109375" customWidth="1"/>
    <col min="12810" max="12810" width="15.42578125" customWidth="1"/>
    <col min="12811" max="12811" width="12.42578125" customWidth="1"/>
    <col min="12812" max="12812" width="13.42578125" customWidth="1"/>
    <col min="12813" max="12814" width="0" hidden="1" customWidth="1"/>
    <col min="12815" max="12816" width="8.85546875" customWidth="1"/>
    <col min="12817" max="12817" width="15.42578125" customWidth="1"/>
    <col min="13059" max="13059" width="2" customWidth="1"/>
    <col min="13060" max="13061" width="8.140625" customWidth="1"/>
    <col min="13062" max="13065" width="11.7109375" customWidth="1"/>
    <col min="13066" max="13066" width="15.42578125" customWidth="1"/>
    <col min="13067" max="13067" width="12.42578125" customWidth="1"/>
    <col min="13068" max="13068" width="13.42578125" customWidth="1"/>
    <col min="13069" max="13070" width="0" hidden="1" customWidth="1"/>
    <col min="13071" max="13072" width="8.85546875" customWidth="1"/>
    <col min="13073" max="13073" width="15.42578125" customWidth="1"/>
    <col min="13315" max="13315" width="2" customWidth="1"/>
    <col min="13316" max="13317" width="8.140625" customWidth="1"/>
    <col min="13318" max="13321" width="11.7109375" customWidth="1"/>
    <col min="13322" max="13322" width="15.42578125" customWidth="1"/>
    <col min="13323" max="13323" width="12.42578125" customWidth="1"/>
    <col min="13324" max="13324" width="13.42578125" customWidth="1"/>
    <col min="13325" max="13326" width="0" hidden="1" customWidth="1"/>
    <col min="13327" max="13328" width="8.85546875" customWidth="1"/>
    <col min="13329" max="13329" width="15.42578125" customWidth="1"/>
    <col min="13571" max="13571" width="2" customWidth="1"/>
    <col min="13572" max="13573" width="8.140625" customWidth="1"/>
    <col min="13574" max="13577" width="11.7109375" customWidth="1"/>
    <col min="13578" max="13578" width="15.42578125" customWidth="1"/>
    <col min="13579" max="13579" width="12.42578125" customWidth="1"/>
    <col min="13580" max="13580" width="13.42578125" customWidth="1"/>
    <col min="13581" max="13582" width="0" hidden="1" customWidth="1"/>
    <col min="13583" max="13584" width="8.85546875" customWidth="1"/>
    <col min="13585" max="13585" width="15.42578125" customWidth="1"/>
    <col min="13827" max="13827" width="2" customWidth="1"/>
    <col min="13828" max="13829" width="8.140625" customWidth="1"/>
    <col min="13830" max="13833" width="11.7109375" customWidth="1"/>
    <col min="13834" max="13834" width="15.42578125" customWidth="1"/>
    <col min="13835" max="13835" width="12.42578125" customWidth="1"/>
    <col min="13836" max="13836" width="13.42578125" customWidth="1"/>
    <col min="13837" max="13838" width="0" hidden="1" customWidth="1"/>
    <col min="13839" max="13840" width="8.85546875" customWidth="1"/>
    <col min="13841" max="13841" width="15.42578125" customWidth="1"/>
    <col min="14083" max="14083" width="2" customWidth="1"/>
    <col min="14084" max="14085" width="8.140625" customWidth="1"/>
    <col min="14086" max="14089" width="11.7109375" customWidth="1"/>
    <col min="14090" max="14090" width="15.42578125" customWidth="1"/>
    <col min="14091" max="14091" width="12.42578125" customWidth="1"/>
    <col min="14092" max="14092" width="13.42578125" customWidth="1"/>
    <col min="14093" max="14094" width="0" hidden="1" customWidth="1"/>
    <col min="14095" max="14096" width="8.85546875" customWidth="1"/>
    <col min="14097" max="14097" width="15.42578125" customWidth="1"/>
    <col min="14339" max="14339" width="2" customWidth="1"/>
    <col min="14340" max="14341" width="8.140625" customWidth="1"/>
    <col min="14342" max="14345" width="11.7109375" customWidth="1"/>
    <col min="14346" max="14346" width="15.42578125" customWidth="1"/>
    <col min="14347" max="14347" width="12.42578125" customWidth="1"/>
    <col min="14348" max="14348" width="13.42578125" customWidth="1"/>
    <col min="14349" max="14350" width="0" hidden="1" customWidth="1"/>
    <col min="14351" max="14352" width="8.85546875" customWidth="1"/>
    <col min="14353" max="14353" width="15.42578125" customWidth="1"/>
    <col min="14595" max="14595" width="2" customWidth="1"/>
    <col min="14596" max="14597" width="8.140625" customWidth="1"/>
    <col min="14598" max="14601" width="11.7109375" customWidth="1"/>
    <col min="14602" max="14602" width="15.42578125" customWidth="1"/>
    <col min="14603" max="14603" width="12.42578125" customWidth="1"/>
    <col min="14604" max="14604" width="13.42578125" customWidth="1"/>
    <col min="14605" max="14606" width="0" hidden="1" customWidth="1"/>
    <col min="14607" max="14608" width="8.85546875" customWidth="1"/>
    <col min="14609" max="14609" width="15.42578125" customWidth="1"/>
    <col min="14851" max="14851" width="2" customWidth="1"/>
    <col min="14852" max="14853" width="8.140625" customWidth="1"/>
    <col min="14854" max="14857" width="11.7109375" customWidth="1"/>
    <col min="14858" max="14858" width="15.42578125" customWidth="1"/>
    <col min="14859" max="14859" width="12.42578125" customWidth="1"/>
    <col min="14860" max="14860" width="13.42578125" customWidth="1"/>
    <col min="14861" max="14862" width="0" hidden="1" customWidth="1"/>
    <col min="14863" max="14864" width="8.85546875" customWidth="1"/>
    <col min="14865" max="14865" width="15.42578125" customWidth="1"/>
    <col min="15107" max="15107" width="2" customWidth="1"/>
    <col min="15108" max="15109" width="8.140625" customWidth="1"/>
    <col min="15110" max="15113" width="11.7109375" customWidth="1"/>
    <col min="15114" max="15114" width="15.42578125" customWidth="1"/>
    <col min="15115" max="15115" width="12.42578125" customWidth="1"/>
    <col min="15116" max="15116" width="13.42578125" customWidth="1"/>
    <col min="15117" max="15118" width="0" hidden="1" customWidth="1"/>
    <col min="15119" max="15120" width="8.85546875" customWidth="1"/>
    <col min="15121" max="15121" width="15.42578125" customWidth="1"/>
    <col min="15363" max="15363" width="2" customWidth="1"/>
    <col min="15364" max="15365" width="8.140625" customWidth="1"/>
    <col min="15366" max="15369" width="11.7109375" customWidth="1"/>
    <col min="15370" max="15370" width="15.42578125" customWidth="1"/>
    <col min="15371" max="15371" width="12.42578125" customWidth="1"/>
    <col min="15372" max="15372" width="13.42578125" customWidth="1"/>
    <col min="15373" max="15374" width="0" hidden="1" customWidth="1"/>
    <col min="15375" max="15376" width="8.85546875" customWidth="1"/>
    <col min="15377" max="15377" width="15.42578125" customWidth="1"/>
    <col min="15619" max="15619" width="2" customWidth="1"/>
    <col min="15620" max="15621" width="8.140625" customWidth="1"/>
    <col min="15622" max="15625" width="11.7109375" customWidth="1"/>
    <col min="15626" max="15626" width="15.42578125" customWidth="1"/>
    <col min="15627" max="15627" width="12.42578125" customWidth="1"/>
    <col min="15628" max="15628" width="13.42578125" customWidth="1"/>
    <col min="15629" max="15630" width="0" hidden="1" customWidth="1"/>
    <col min="15631" max="15632" width="8.85546875" customWidth="1"/>
    <col min="15633" max="15633" width="15.42578125" customWidth="1"/>
    <col min="15875" max="15875" width="2" customWidth="1"/>
    <col min="15876" max="15877" width="8.140625" customWidth="1"/>
    <col min="15878" max="15881" width="11.7109375" customWidth="1"/>
    <col min="15882" max="15882" width="15.42578125" customWidth="1"/>
    <col min="15883" max="15883" width="12.42578125" customWidth="1"/>
    <col min="15884" max="15884" width="13.42578125" customWidth="1"/>
    <col min="15885" max="15886" width="0" hidden="1" customWidth="1"/>
    <col min="15887" max="15888" width="8.85546875" customWidth="1"/>
    <col min="15889" max="15889" width="15.42578125" customWidth="1"/>
    <col min="16131" max="16131" width="2" customWidth="1"/>
    <col min="16132" max="16133" width="8.140625" customWidth="1"/>
    <col min="16134" max="16137" width="11.7109375" customWidth="1"/>
    <col min="16138" max="16138" width="15.42578125" customWidth="1"/>
    <col min="16139" max="16139" width="12.42578125" customWidth="1"/>
    <col min="16140" max="16140" width="13.42578125" customWidth="1"/>
    <col min="16141" max="16142" width="0" hidden="1" customWidth="1"/>
    <col min="16143" max="16144" width="8.85546875" customWidth="1"/>
    <col min="16145" max="16145" width="15.42578125" customWidth="1"/>
  </cols>
  <sheetData>
    <row r="2" spans="1:258" ht="15.75" thickBot="1">
      <c r="B2" s="25" t="s">
        <v>12</v>
      </c>
      <c r="O2" s="84" t="s">
        <v>52</v>
      </c>
      <c r="P2" s="84" t="s">
        <v>381</v>
      </c>
    </row>
    <row r="3" spans="1:258">
      <c r="A3" s="25"/>
      <c r="C3" s="25"/>
      <c r="D3" s="1"/>
      <c r="E3" s="1"/>
      <c r="G3" s="1"/>
      <c r="H3" s="1"/>
      <c r="I3" s="1"/>
      <c r="J3" s="1"/>
      <c r="K3" s="1"/>
      <c r="L3" s="1"/>
      <c r="M3" s="1"/>
      <c r="N3" s="1"/>
      <c r="O3" s="83" t="s">
        <v>379</v>
      </c>
      <c r="P3" s="83">
        <f>SUMIF($P$10:$P$306,O3,$R$10:$R$306)</f>
        <v>147</v>
      </c>
      <c r="Q3" s="1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</row>
    <row r="4" spans="1:258" ht="15" customHeight="1" thickBot="1">
      <c r="B4"/>
      <c r="C4"/>
      <c r="D4" s="1"/>
      <c r="E4" s="1"/>
      <c r="F4" s="1"/>
      <c r="G4" s="1"/>
      <c r="H4" s="26"/>
      <c r="J4" s="1"/>
      <c r="K4" s="1"/>
      <c r="L4" s="1"/>
      <c r="M4" s="1"/>
      <c r="N4" s="1"/>
      <c r="O4" s="81" t="s">
        <v>377</v>
      </c>
      <c r="P4" s="81">
        <f>SUMIF($P$10:$P$306,O4,$R$10:$R$306)</f>
        <v>150</v>
      </c>
    </row>
    <row r="5" spans="1:258" ht="15" customHeight="1">
      <c r="B5" s="27"/>
      <c r="C5"/>
      <c r="H5" s="30"/>
      <c r="I5" s="26" t="s">
        <v>40</v>
      </c>
      <c r="J5" s="30"/>
      <c r="M5" s="1"/>
      <c r="N5" s="1"/>
      <c r="O5" s="80" t="s">
        <v>380</v>
      </c>
      <c r="P5" s="79">
        <f>SUMIF($O$10:$O$306,O5,$R$10:$R$306)</f>
        <v>47</v>
      </c>
      <c r="Q5" s="26" t="s">
        <v>41</v>
      </c>
      <c r="S5" s="32"/>
      <c r="T5" s="32"/>
      <c r="U5" s="32"/>
      <c r="V5" s="32"/>
      <c r="W5" s="32"/>
      <c r="X5" s="32"/>
      <c r="Y5" s="32"/>
    </row>
    <row r="6" spans="1:258" ht="15" customHeight="1">
      <c r="B6" s="27"/>
      <c r="C6"/>
      <c r="E6" s="78" t="s">
        <v>42</v>
      </c>
      <c r="F6" s="78"/>
      <c r="G6" s="28">
        <f>SUBTOTAL(3,C10:C306)</f>
        <v>297</v>
      </c>
      <c r="H6" s="30"/>
      <c r="I6" s="30">
        <f>SUBTOTAL(1,I10:I306)</f>
        <v>823.40067340067344</v>
      </c>
      <c r="J6" s="30"/>
      <c r="M6" s="1"/>
      <c r="N6" s="1"/>
      <c r="O6" s="80" t="s">
        <v>378</v>
      </c>
      <c r="P6" s="79">
        <f>SUMIF($O$10:$O$306,O6,$R$10:$R$306)</f>
        <v>250</v>
      </c>
      <c r="Q6" s="31">
        <f>SUBTOTAL(9,Q10:Q306)</f>
        <v>3701.1999999999921</v>
      </c>
      <c r="S6" s="32"/>
      <c r="T6" s="32"/>
      <c r="U6" s="32"/>
      <c r="V6" s="32"/>
      <c r="W6" s="32"/>
      <c r="X6" s="32"/>
      <c r="Y6" s="32"/>
    </row>
    <row r="7" spans="1:258" ht="11.25" customHeight="1">
      <c r="B7"/>
      <c r="C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S7" s="33"/>
      <c r="T7" s="33"/>
      <c r="U7" s="33"/>
      <c r="V7" s="33"/>
      <c r="W7" s="33"/>
      <c r="X7" s="33"/>
      <c r="Y7" s="33"/>
    </row>
    <row r="8" spans="1:258" ht="45.75" customHeight="1">
      <c r="B8" s="34" t="s">
        <v>43</v>
      </c>
      <c r="C8" s="35"/>
      <c r="D8" s="36" t="s">
        <v>46</v>
      </c>
      <c r="E8" s="36" t="s">
        <v>47</v>
      </c>
      <c r="F8" s="36" t="s">
        <v>44</v>
      </c>
      <c r="G8" s="36" t="s">
        <v>45</v>
      </c>
      <c r="H8" s="71" t="s">
        <v>55</v>
      </c>
      <c r="I8" s="36" t="s">
        <v>11</v>
      </c>
      <c r="J8" s="71" t="s">
        <v>55</v>
      </c>
      <c r="K8" s="36" t="s">
        <v>48</v>
      </c>
      <c r="L8" s="36" t="s">
        <v>49</v>
      </c>
      <c r="M8" s="37" t="s">
        <v>50</v>
      </c>
      <c r="N8" s="37" t="s">
        <v>51</v>
      </c>
      <c r="O8" s="38" t="s">
        <v>52</v>
      </c>
      <c r="P8" s="39"/>
      <c r="Q8" s="40" t="s">
        <v>53</v>
      </c>
      <c r="S8" s="33"/>
      <c r="T8" s="33"/>
      <c r="U8" s="33"/>
      <c r="V8" s="41"/>
      <c r="W8" s="41"/>
      <c r="X8" s="41"/>
      <c r="Y8" s="41"/>
    </row>
    <row r="9" spans="1:258" ht="9" customHeight="1">
      <c r="B9" s="42"/>
      <c r="C9" s="43"/>
      <c r="D9" s="44"/>
      <c r="E9" s="44"/>
      <c r="F9" s="44"/>
      <c r="G9" s="44"/>
      <c r="H9" s="44"/>
      <c r="I9" s="44" t="s">
        <v>54</v>
      </c>
      <c r="J9" s="44"/>
      <c r="K9" s="44"/>
      <c r="L9" s="44"/>
      <c r="M9" s="44"/>
      <c r="N9" s="44"/>
      <c r="O9" s="44"/>
      <c r="P9" s="44"/>
      <c r="Q9" s="45"/>
      <c r="S9" s="46" t="s">
        <v>3</v>
      </c>
      <c r="T9" s="46" t="s">
        <v>4</v>
      </c>
      <c r="U9" s="46" t="s">
        <v>5</v>
      </c>
      <c r="V9" s="46" t="s">
        <v>6</v>
      </c>
    </row>
    <row r="10" spans="1:258">
      <c r="B10" s="47">
        <v>1</v>
      </c>
      <c r="C10" s="48" t="s">
        <v>56</v>
      </c>
      <c r="D10" s="48" t="s">
        <v>57</v>
      </c>
      <c r="E10" s="48" t="s">
        <v>58</v>
      </c>
      <c r="F10" s="49">
        <v>1430</v>
      </c>
      <c r="G10" s="50">
        <v>1330</v>
      </c>
      <c r="H10" s="49">
        <f>G10-F10</f>
        <v>-100</v>
      </c>
      <c r="I10" s="49">
        <f>IF(H10&lt;0,(H10+2400),H10)</f>
        <v>2300</v>
      </c>
      <c r="J10" s="70">
        <v>23</v>
      </c>
      <c r="K10" s="48" t="str">
        <f>LEFT(F10,2)</f>
        <v>14</v>
      </c>
      <c r="L10" s="48" t="str">
        <f>LEFT(G10,2)</f>
        <v>13</v>
      </c>
      <c r="M10" s="48">
        <f>L10-K10</f>
        <v>-1</v>
      </c>
      <c r="N10" s="48" t="str">
        <f>RIGHT(H10,2)</f>
        <v>00</v>
      </c>
      <c r="O10" s="48" t="str">
        <f>IF(F10=0,"PERNOITE",IF(H10&lt;0,"PERNOITE","INTEGRAL"))</f>
        <v>PERNOITE</v>
      </c>
      <c r="P10" s="48" t="str">
        <f>IF(B10=1,"MENSALISTA",IF(B10=2,"EVENTUAL",IF(B10=3,"DIARISTA")))</f>
        <v>MENSALISTA</v>
      </c>
      <c r="Q10" s="51">
        <f>IF(P10="MENSALISTA",$V$10,IF(H10&lt;=100,$S$10,IF(H10&lt;=200,$S$11,IF(P10="EVENTUAL",($S$10+(M10-1)*$T$10),IF(P10="DIARISTA",$U$10)))))</f>
        <v>9.6</v>
      </c>
      <c r="R10" s="52">
        <v>1</v>
      </c>
      <c r="S10" s="53">
        <v>8</v>
      </c>
      <c r="T10" s="53">
        <v>2</v>
      </c>
      <c r="U10" s="53">
        <v>11</v>
      </c>
      <c r="V10" s="53">
        <v>9.6</v>
      </c>
    </row>
    <row r="11" spans="1:258">
      <c r="B11" s="47">
        <v>1</v>
      </c>
      <c r="C11" s="48" t="s">
        <v>56</v>
      </c>
      <c r="D11" s="48" t="s">
        <v>59</v>
      </c>
      <c r="E11" s="48" t="s">
        <v>60</v>
      </c>
      <c r="F11" s="49">
        <v>1445</v>
      </c>
      <c r="G11" s="50">
        <v>1315</v>
      </c>
      <c r="H11" s="49">
        <f t="shared" ref="H11:H24" si="0">G11-F11</f>
        <v>-130</v>
      </c>
      <c r="I11" s="49">
        <f t="shared" ref="I11:I74" si="1">IF(H11&lt;0,(H11+2400),H11)</f>
        <v>2270</v>
      </c>
      <c r="J11" s="70">
        <v>23</v>
      </c>
      <c r="K11" s="48" t="str">
        <f t="shared" ref="K11:L23" si="2">LEFT(F11,2)</f>
        <v>14</v>
      </c>
      <c r="L11" s="48" t="str">
        <f t="shared" si="2"/>
        <v>13</v>
      </c>
      <c r="M11" s="48">
        <f t="shared" ref="M11:M74" si="3">L11-K11</f>
        <v>-1</v>
      </c>
      <c r="N11" s="48" t="str">
        <f t="shared" ref="N11:N74" si="4">RIGHT(H11,2)</f>
        <v>30</v>
      </c>
      <c r="O11" s="48" t="str">
        <f>IF(F11=0,"PERNOITE",IF(H11&lt;0,"PERNOITE","INTEGRAL"))</f>
        <v>PERNOITE</v>
      </c>
      <c r="P11" s="48" t="str">
        <f t="shared" ref="P11:P24" si="5">IF(B11=1,"MENSALISTA",IF(B11=2,"EVENTUAL",IF(B11=3,"DIARISTA")))</f>
        <v>MENSALISTA</v>
      </c>
      <c r="Q11" s="51">
        <f t="shared" ref="Q11:Q74" si="6">IF(P11="MENSALISTA",$V$10,IF(H11&lt;=100,$S$10,IF(H11&lt;=200,$S$11,IF(P11="EVENTUAL",($S$10+(M11-1)*$T$10),IF(P11="DIARISTA",$U$10)))))</f>
        <v>9.6</v>
      </c>
      <c r="R11" s="52">
        <v>1</v>
      </c>
      <c r="S11" s="53">
        <f>S10+T10</f>
        <v>10</v>
      </c>
    </row>
    <row r="12" spans="1:258">
      <c r="B12" s="47">
        <v>1</v>
      </c>
      <c r="C12" s="48" t="s">
        <v>56</v>
      </c>
      <c r="D12" s="48" t="s">
        <v>61</v>
      </c>
      <c r="E12" s="48" t="s">
        <v>62</v>
      </c>
      <c r="F12" s="49">
        <v>1545</v>
      </c>
      <c r="G12" s="50">
        <v>930</v>
      </c>
      <c r="H12" s="49">
        <f t="shared" si="0"/>
        <v>-615</v>
      </c>
      <c r="I12" s="49">
        <f t="shared" si="1"/>
        <v>1785</v>
      </c>
      <c r="J12" s="70">
        <v>18</v>
      </c>
      <c r="K12" s="48" t="str">
        <f t="shared" si="2"/>
        <v>15</v>
      </c>
      <c r="L12" s="48" t="str">
        <f>LEFT(G12,1)</f>
        <v>9</v>
      </c>
      <c r="M12" s="48">
        <f t="shared" si="3"/>
        <v>-6</v>
      </c>
      <c r="N12" s="48" t="str">
        <f t="shared" si="4"/>
        <v>15</v>
      </c>
      <c r="O12" s="48" t="str">
        <f>IF(F12=0,"PERNOITE",IF(H12&lt;0,"PERNOITE","INTEGRAL"))</f>
        <v>PERNOITE</v>
      </c>
      <c r="P12" s="48" t="str">
        <f t="shared" si="5"/>
        <v>MENSALISTA</v>
      </c>
      <c r="Q12" s="51">
        <f t="shared" si="6"/>
        <v>9.6</v>
      </c>
      <c r="R12" s="52">
        <v>1</v>
      </c>
    </row>
    <row r="13" spans="1:258">
      <c r="B13" s="47">
        <v>1</v>
      </c>
      <c r="C13" s="48" t="s">
        <v>56</v>
      </c>
      <c r="D13" s="48" t="s">
        <v>63</v>
      </c>
      <c r="E13" s="48" t="s">
        <v>64</v>
      </c>
      <c r="F13" s="49">
        <v>1430</v>
      </c>
      <c r="G13" s="50">
        <v>1145</v>
      </c>
      <c r="H13" s="49">
        <f t="shared" si="0"/>
        <v>-285</v>
      </c>
      <c r="I13" s="49">
        <f t="shared" si="1"/>
        <v>2115</v>
      </c>
      <c r="J13" s="70">
        <v>22</v>
      </c>
      <c r="K13" s="48" t="str">
        <f t="shared" si="2"/>
        <v>14</v>
      </c>
      <c r="L13" s="48" t="str">
        <f t="shared" si="2"/>
        <v>11</v>
      </c>
      <c r="M13" s="48">
        <f t="shared" si="3"/>
        <v>-3</v>
      </c>
      <c r="N13" s="48" t="str">
        <f t="shared" si="4"/>
        <v>85</v>
      </c>
      <c r="O13" s="48" t="str">
        <f>IF(F13=0,"PERNOITE",IF(H13&lt;0,"PERNOITE","INTEGRAL"))</f>
        <v>PERNOITE</v>
      </c>
      <c r="P13" s="48" t="str">
        <f t="shared" si="5"/>
        <v>MENSALISTA</v>
      </c>
      <c r="Q13" s="51">
        <f t="shared" si="6"/>
        <v>9.6</v>
      </c>
      <c r="R13" s="52">
        <v>1</v>
      </c>
    </row>
    <row r="14" spans="1:258">
      <c r="B14" s="47">
        <v>1</v>
      </c>
      <c r="C14" s="48" t="s">
        <v>56</v>
      </c>
      <c r="D14" s="48" t="s">
        <v>65</v>
      </c>
      <c r="E14" s="48" t="s">
        <v>66</v>
      </c>
      <c r="F14" s="49">
        <v>1445</v>
      </c>
      <c r="G14" s="50">
        <v>1430</v>
      </c>
      <c r="H14" s="49">
        <f t="shared" si="0"/>
        <v>-15</v>
      </c>
      <c r="I14" s="49">
        <f t="shared" si="1"/>
        <v>2385</v>
      </c>
      <c r="J14" s="70">
        <v>24</v>
      </c>
      <c r="K14" s="48" t="str">
        <f t="shared" si="2"/>
        <v>14</v>
      </c>
      <c r="L14" s="48" t="str">
        <f t="shared" si="2"/>
        <v>14</v>
      </c>
      <c r="M14" s="48">
        <f t="shared" si="3"/>
        <v>0</v>
      </c>
      <c r="N14" s="48" t="str">
        <f t="shared" si="4"/>
        <v>15</v>
      </c>
      <c r="O14" s="48" t="str">
        <f>IF(F14=0,"PERNOITE",IF(H14&lt;0,"PERNOITE","INTEGRAL"))</f>
        <v>PERNOITE</v>
      </c>
      <c r="P14" s="48" t="str">
        <f t="shared" si="5"/>
        <v>MENSALISTA</v>
      </c>
      <c r="Q14" s="51">
        <f t="shared" si="6"/>
        <v>9.6</v>
      </c>
      <c r="R14" s="52">
        <v>1</v>
      </c>
    </row>
    <row r="15" spans="1:258">
      <c r="B15" s="47">
        <v>1</v>
      </c>
      <c r="C15" s="48" t="s">
        <v>56</v>
      </c>
      <c r="D15" s="48" t="s">
        <v>67</v>
      </c>
      <c r="E15" s="48" t="s">
        <v>68</v>
      </c>
      <c r="F15" s="49">
        <v>1500</v>
      </c>
      <c r="G15" s="50">
        <v>730</v>
      </c>
      <c r="H15" s="49">
        <f t="shared" si="0"/>
        <v>-770</v>
      </c>
      <c r="I15" s="49">
        <f t="shared" si="1"/>
        <v>1630</v>
      </c>
      <c r="J15" s="70">
        <v>17</v>
      </c>
      <c r="K15" s="48" t="str">
        <f t="shared" si="2"/>
        <v>15</v>
      </c>
      <c r="L15" s="48" t="str">
        <f>LEFT(G15,1)</f>
        <v>7</v>
      </c>
      <c r="M15" s="48">
        <f t="shared" si="3"/>
        <v>-8</v>
      </c>
      <c r="N15" s="48" t="str">
        <f t="shared" si="4"/>
        <v>70</v>
      </c>
      <c r="O15" s="48" t="str">
        <f>IF(F15=0,"PERNOITE",IF(H15&lt;0,"PERNOITE","INTEGRAL"))</f>
        <v>PERNOITE</v>
      </c>
      <c r="P15" s="48" t="str">
        <f t="shared" si="5"/>
        <v>MENSALISTA</v>
      </c>
      <c r="Q15" s="51">
        <f t="shared" si="6"/>
        <v>9.6</v>
      </c>
      <c r="R15" s="52">
        <v>1</v>
      </c>
      <c r="S15" s="72" t="s">
        <v>373</v>
      </c>
      <c r="T15" s="73"/>
    </row>
    <row r="16" spans="1:258">
      <c r="B16" s="47">
        <v>1</v>
      </c>
      <c r="C16" s="48" t="s">
        <v>56</v>
      </c>
      <c r="D16" s="48" t="s">
        <v>69</v>
      </c>
      <c r="E16" s="48" t="s">
        <v>60</v>
      </c>
      <c r="F16" s="49">
        <v>1515</v>
      </c>
      <c r="G16" s="50">
        <v>915</v>
      </c>
      <c r="H16" s="49">
        <f t="shared" si="0"/>
        <v>-600</v>
      </c>
      <c r="I16" s="49">
        <f t="shared" si="1"/>
        <v>1800</v>
      </c>
      <c r="J16" s="70">
        <v>18</v>
      </c>
      <c r="K16" s="48" t="str">
        <f t="shared" si="2"/>
        <v>15</v>
      </c>
      <c r="L16" s="48" t="str">
        <f>LEFT(G16,1)</f>
        <v>9</v>
      </c>
      <c r="M16" s="48">
        <f t="shared" si="3"/>
        <v>-6</v>
      </c>
      <c r="N16" s="48" t="str">
        <f t="shared" si="4"/>
        <v>00</v>
      </c>
      <c r="O16" s="48" t="str">
        <f>IF(F16=0,"PERNOITE",IF(H16&lt;0,"PERNOITE","INTEGRAL"))</f>
        <v>PERNOITE</v>
      </c>
      <c r="P16" s="48" t="str">
        <f t="shared" si="5"/>
        <v>MENSALISTA</v>
      </c>
      <c r="Q16" s="51">
        <f t="shared" si="6"/>
        <v>9.6</v>
      </c>
      <c r="R16" s="52">
        <v>1</v>
      </c>
      <c r="S16" s="74">
        <v>1</v>
      </c>
      <c r="T16" s="75" t="s">
        <v>374</v>
      </c>
    </row>
    <row r="17" spans="2:20">
      <c r="B17" s="47">
        <v>1</v>
      </c>
      <c r="C17" s="48" t="s">
        <v>56</v>
      </c>
      <c r="D17" s="48" t="s">
        <v>70</v>
      </c>
      <c r="E17" s="48" t="s">
        <v>64</v>
      </c>
      <c r="F17" s="49">
        <v>1315</v>
      </c>
      <c r="G17" s="50">
        <v>1200</v>
      </c>
      <c r="H17" s="49">
        <f t="shared" si="0"/>
        <v>-115</v>
      </c>
      <c r="I17" s="49">
        <f t="shared" si="1"/>
        <v>2285</v>
      </c>
      <c r="J17" s="70">
        <v>23</v>
      </c>
      <c r="K17" s="48" t="str">
        <f t="shared" si="2"/>
        <v>13</v>
      </c>
      <c r="L17" s="48" t="str">
        <f t="shared" si="2"/>
        <v>12</v>
      </c>
      <c r="M17" s="48">
        <f t="shared" si="3"/>
        <v>-1</v>
      </c>
      <c r="N17" s="48" t="str">
        <f t="shared" si="4"/>
        <v>15</v>
      </c>
      <c r="O17" s="48" t="str">
        <f>IF(F17=0,"PERNOITE",IF(H17&lt;0,"PERNOITE","INTEGRAL"))</f>
        <v>PERNOITE</v>
      </c>
      <c r="P17" s="48" t="str">
        <f t="shared" si="5"/>
        <v>MENSALISTA</v>
      </c>
      <c r="Q17" s="51">
        <f t="shared" si="6"/>
        <v>9.6</v>
      </c>
      <c r="R17" s="52">
        <v>1</v>
      </c>
      <c r="S17" s="74">
        <v>2</v>
      </c>
      <c r="T17" s="75" t="s">
        <v>375</v>
      </c>
    </row>
    <row r="18" spans="2:20">
      <c r="B18" s="47">
        <v>1</v>
      </c>
      <c r="C18" s="48" t="s">
        <v>56</v>
      </c>
      <c r="D18" s="48" t="s">
        <v>71</v>
      </c>
      <c r="E18" s="48" t="s">
        <v>64</v>
      </c>
      <c r="F18" s="49">
        <v>2030</v>
      </c>
      <c r="G18" s="50">
        <v>630</v>
      </c>
      <c r="H18" s="49">
        <f t="shared" si="0"/>
        <v>-1400</v>
      </c>
      <c r="I18" s="49">
        <f t="shared" si="1"/>
        <v>1000</v>
      </c>
      <c r="J18" s="70">
        <v>10</v>
      </c>
      <c r="K18" s="48" t="str">
        <f t="shared" si="2"/>
        <v>20</v>
      </c>
      <c r="L18" s="48" t="str">
        <f>LEFT(G18,1)</f>
        <v>6</v>
      </c>
      <c r="M18" s="48">
        <f t="shared" si="3"/>
        <v>-14</v>
      </c>
      <c r="N18" s="48" t="str">
        <f t="shared" si="4"/>
        <v>00</v>
      </c>
      <c r="O18" s="48" t="str">
        <f>IF(F18=0,"PERNOITE",IF(H18&lt;0,"PERNOITE","INTEGRAL"))</f>
        <v>PERNOITE</v>
      </c>
      <c r="P18" s="48" t="str">
        <f t="shared" si="5"/>
        <v>MENSALISTA</v>
      </c>
      <c r="Q18" s="51">
        <f t="shared" si="6"/>
        <v>9.6</v>
      </c>
      <c r="R18" s="52">
        <v>1</v>
      </c>
      <c r="S18" s="76">
        <v>3</v>
      </c>
      <c r="T18" s="77" t="s">
        <v>376</v>
      </c>
    </row>
    <row r="19" spans="2:20">
      <c r="B19" s="47">
        <v>1</v>
      </c>
      <c r="C19" s="48" t="s">
        <v>56</v>
      </c>
      <c r="D19" s="48" t="s">
        <v>72</v>
      </c>
      <c r="E19" s="48" t="s">
        <v>66</v>
      </c>
      <c r="F19" s="49">
        <v>715</v>
      </c>
      <c r="G19" s="50">
        <v>615</v>
      </c>
      <c r="H19" s="49">
        <f t="shared" si="0"/>
        <v>-100</v>
      </c>
      <c r="I19" s="49">
        <f t="shared" si="1"/>
        <v>2300</v>
      </c>
      <c r="J19" s="70">
        <v>23</v>
      </c>
      <c r="K19" s="48" t="str">
        <f>LEFT(F19,1)</f>
        <v>7</v>
      </c>
      <c r="L19" s="48" t="str">
        <f>LEFT(G19,1)</f>
        <v>6</v>
      </c>
      <c r="M19" s="48">
        <f t="shared" si="3"/>
        <v>-1</v>
      </c>
      <c r="N19" s="48" t="str">
        <f t="shared" si="4"/>
        <v>00</v>
      </c>
      <c r="O19" s="48" t="str">
        <f>IF(F19=0,"PERNOITE",IF(H19&lt;0,"PERNOITE","INTEGRAL"))</f>
        <v>PERNOITE</v>
      </c>
      <c r="P19" s="48" t="str">
        <f t="shared" si="5"/>
        <v>MENSALISTA</v>
      </c>
      <c r="Q19" s="51">
        <f t="shared" si="6"/>
        <v>9.6</v>
      </c>
      <c r="R19" s="52">
        <v>1</v>
      </c>
    </row>
    <row r="20" spans="2:20">
      <c r="B20" s="47">
        <v>1</v>
      </c>
      <c r="C20" s="48" t="s">
        <v>56</v>
      </c>
      <c r="D20" s="48" t="s">
        <v>73</v>
      </c>
      <c r="E20" s="48" t="s">
        <v>64</v>
      </c>
      <c r="F20" s="49">
        <v>930</v>
      </c>
      <c r="G20" s="50">
        <v>1900</v>
      </c>
      <c r="H20" s="49">
        <f t="shared" si="0"/>
        <v>970</v>
      </c>
      <c r="I20" s="49">
        <f t="shared" si="1"/>
        <v>970</v>
      </c>
      <c r="J20" s="70">
        <v>10</v>
      </c>
      <c r="K20" s="48" t="str">
        <f>LEFT(F20,1)</f>
        <v>9</v>
      </c>
      <c r="L20" s="48" t="str">
        <f t="shared" si="2"/>
        <v>19</v>
      </c>
      <c r="M20" s="48">
        <f t="shared" si="3"/>
        <v>10</v>
      </c>
      <c r="N20" s="48" t="str">
        <f t="shared" si="4"/>
        <v>70</v>
      </c>
      <c r="O20" s="48" t="str">
        <f>IF(F20=0,"PERNOITE",IF(H20&lt;0,"PERNOITE","INTEGRAL"))</f>
        <v>INTEGRAL</v>
      </c>
      <c r="P20" s="48" t="str">
        <f t="shared" si="5"/>
        <v>MENSALISTA</v>
      </c>
      <c r="Q20" s="51">
        <f t="shared" si="6"/>
        <v>9.6</v>
      </c>
      <c r="R20" s="52">
        <v>1</v>
      </c>
    </row>
    <row r="21" spans="2:20">
      <c r="B21" s="47">
        <v>1</v>
      </c>
      <c r="C21" s="48" t="s">
        <v>56</v>
      </c>
      <c r="D21" s="48" t="s">
        <v>74</v>
      </c>
      <c r="E21" s="48" t="s">
        <v>66</v>
      </c>
      <c r="F21" s="49">
        <v>1430</v>
      </c>
      <c r="G21" s="50">
        <v>1330</v>
      </c>
      <c r="H21" s="49">
        <f t="shared" si="0"/>
        <v>-100</v>
      </c>
      <c r="I21" s="49">
        <f t="shared" si="1"/>
        <v>2300</v>
      </c>
      <c r="J21" s="70">
        <v>23</v>
      </c>
      <c r="K21" s="48" t="str">
        <f t="shared" si="2"/>
        <v>14</v>
      </c>
      <c r="L21" s="48" t="str">
        <f t="shared" si="2"/>
        <v>13</v>
      </c>
      <c r="M21" s="48">
        <f t="shared" si="3"/>
        <v>-1</v>
      </c>
      <c r="N21" s="48" t="str">
        <f t="shared" si="4"/>
        <v>00</v>
      </c>
      <c r="O21" s="48" t="str">
        <f>IF(F21=0,"PERNOITE",IF(H21&lt;0,"PERNOITE","INTEGRAL"))</f>
        <v>PERNOITE</v>
      </c>
      <c r="P21" s="48" t="str">
        <f t="shared" si="5"/>
        <v>MENSALISTA</v>
      </c>
      <c r="Q21" s="51">
        <f t="shared" si="6"/>
        <v>9.6</v>
      </c>
      <c r="R21" s="52">
        <v>1</v>
      </c>
    </row>
    <row r="22" spans="2:20">
      <c r="B22" s="47">
        <v>1</v>
      </c>
      <c r="C22" s="48" t="s">
        <v>56</v>
      </c>
      <c r="D22" s="48" t="s">
        <v>75</v>
      </c>
      <c r="E22" s="48" t="s">
        <v>66</v>
      </c>
      <c r="F22" s="49">
        <v>1245</v>
      </c>
      <c r="G22" s="50">
        <v>815</v>
      </c>
      <c r="H22" s="49">
        <f t="shared" si="0"/>
        <v>-430</v>
      </c>
      <c r="I22" s="49">
        <f t="shared" si="1"/>
        <v>1970</v>
      </c>
      <c r="J22" s="70">
        <v>20</v>
      </c>
      <c r="K22" s="48" t="str">
        <f t="shared" si="2"/>
        <v>12</v>
      </c>
      <c r="L22" s="48" t="str">
        <f>LEFT(G22,1)</f>
        <v>8</v>
      </c>
      <c r="M22" s="48">
        <f t="shared" si="3"/>
        <v>-4</v>
      </c>
      <c r="N22" s="48" t="str">
        <f t="shared" si="4"/>
        <v>30</v>
      </c>
      <c r="O22" s="48" t="str">
        <f>IF(F22=0,"PERNOITE",IF(H22&lt;0,"PERNOITE","INTEGRAL"))</f>
        <v>PERNOITE</v>
      </c>
      <c r="P22" s="48" t="str">
        <f t="shared" si="5"/>
        <v>MENSALISTA</v>
      </c>
      <c r="Q22" s="51">
        <f t="shared" si="6"/>
        <v>9.6</v>
      </c>
      <c r="R22" s="52">
        <v>1</v>
      </c>
    </row>
    <row r="23" spans="2:20">
      <c r="B23" s="47">
        <v>1</v>
      </c>
      <c r="C23" s="48" t="s">
        <v>56</v>
      </c>
      <c r="D23" s="48" t="s">
        <v>76</v>
      </c>
      <c r="E23" s="48" t="s">
        <v>62</v>
      </c>
      <c r="F23" s="49">
        <v>1130</v>
      </c>
      <c r="G23" s="50">
        <v>1030</v>
      </c>
      <c r="H23" s="49">
        <f t="shared" si="0"/>
        <v>-100</v>
      </c>
      <c r="I23" s="49">
        <f t="shared" si="1"/>
        <v>2300</v>
      </c>
      <c r="J23" s="70">
        <v>23</v>
      </c>
      <c r="K23" s="48" t="str">
        <f t="shared" si="2"/>
        <v>11</v>
      </c>
      <c r="L23" s="48" t="str">
        <f t="shared" si="2"/>
        <v>10</v>
      </c>
      <c r="M23" s="48">
        <f t="shared" si="3"/>
        <v>-1</v>
      </c>
      <c r="N23" s="48" t="str">
        <f t="shared" si="4"/>
        <v>00</v>
      </c>
      <c r="O23" s="48" t="str">
        <f>IF(F23=0,"PERNOITE",IF(H23&lt;0,"PERNOITE","INTEGRAL"))</f>
        <v>PERNOITE</v>
      </c>
      <c r="P23" s="48" t="str">
        <f t="shared" si="5"/>
        <v>MENSALISTA</v>
      </c>
      <c r="Q23" s="51">
        <f t="shared" si="6"/>
        <v>9.6</v>
      </c>
      <c r="R23" s="52">
        <v>1</v>
      </c>
    </row>
    <row r="24" spans="2:20">
      <c r="B24" s="47">
        <v>1</v>
      </c>
      <c r="C24" s="48" t="s">
        <v>56</v>
      </c>
      <c r="D24" s="48" t="s">
        <v>77</v>
      </c>
      <c r="E24" s="48" t="s">
        <v>78</v>
      </c>
      <c r="F24" s="49">
        <v>745</v>
      </c>
      <c r="G24" s="50">
        <v>630</v>
      </c>
      <c r="H24" s="49">
        <f t="shared" si="0"/>
        <v>-115</v>
      </c>
      <c r="I24" s="49">
        <f t="shared" si="1"/>
        <v>2285</v>
      </c>
      <c r="J24" s="70">
        <v>23</v>
      </c>
      <c r="K24" s="48" t="str">
        <f>LEFT(F24,1)</f>
        <v>7</v>
      </c>
      <c r="L24" s="48" t="str">
        <f>LEFT(G24,1)</f>
        <v>6</v>
      </c>
      <c r="M24" s="48">
        <f t="shared" si="3"/>
        <v>-1</v>
      </c>
      <c r="N24" s="48" t="str">
        <f t="shared" si="4"/>
        <v>15</v>
      </c>
      <c r="O24" s="48" t="str">
        <f>IF(F24=0,"PERNOITE",IF(H24&lt;0,"PERNOITE","INTEGRAL"))</f>
        <v>PERNOITE</v>
      </c>
      <c r="P24" s="48" t="str">
        <f t="shared" si="5"/>
        <v>MENSALISTA</v>
      </c>
      <c r="Q24" s="51">
        <f t="shared" si="6"/>
        <v>9.6</v>
      </c>
      <c r="R24" s="52">
        <v>1</v>
      </c>
    </row>
    <row r="25" spans="2:20">
      <c r="B25" s="47">
        <v>1</v>
      </c>
      <c r="C25" s="48" t="s">
        <v>56</v>
      </c>
      <c r="D25" s="48" t="s">
        <v>79</v>
      </c>
      <c r="E25" s="48" t="s">
        <v>64</v>
      </c>
      <c r="F25" s="49">
        <v>845</v>
      </c>
      <c r="G25" s="50">
        <v>1730</v>
      </c>
      <c r="H25" s="49">
        <f>G25-F25</f>
        <v>885</v>
      </c>
      <c r="I25" s="49">
        <f t="shared" si="1"/>
        <v>885</v>
      </c>
      <c r="J25" s="70">
        <v>9</v>
      </c>
      <c r="K25" s="48" t="str">
        <f>LEFT(F25,1)</f>
        <v>8</v>
      </c>
      <c r="L25" s="48" t="str">
        <f>LEFT(G25,2)</f>
        <v>17</v>
      </c>
      <c r="M25" s="48">
        <f t="shared" si="3"/>
        <v>9</v>
      </c>
      <c r="N25" s="48" t="str">
        <f t="shared" si="4"/>
        <v>85</v>
      </c>
      <c r="O25" s="48" t="str">
        <f>IF(F25=0,"PERNOITE",IF(H25&lt;0,"PERNOITE","INTEGRAL"))</f>
        <v>INTEGRAL</v>
      </c>
      <c r="P25" s="48" t="str">
        <f>IF(B25=1,"MENSALISTA",IF(B25=2,"EVENTUAL",IF(B25=3,"DIARISTA")))</f>
        <v>MENSALISTA</v>
      </c>
      <c r="Q25" s="51">
        <f t="shared" si="6"/>
        <v>9.6</v>
      </c>
      <c r="R25" s="52">
        <v>1</v>
      </c>
    </row>
    <row r="26" spans="2:20">
      <c r="B26" s="47">
        <v>1</v>
      </c>
      <c r="C26" s="48" t="s">
        <v>56</v>
      </c>
      <c r="D26" s="48" t="s">
        <v>80</v>
      </c>
      <c r="E26" s="48" t="s">
        <v>81</v>
      </c>
      <c r="F26" s="49">
        <v>1545</v>
      </c>
      <c r="G26" s="50">
        <v>1400</v>
      </c>
      <c r="H26" s="49">
        <f>G26-F26</f>
        <v>-145</v>
      </c>
      <c r="I26" s="49">
        <f t="shared" si="1"/>
        <v>2255</v>
      </c>
      <c r="J26" s="70">
        <v>23</v>
      </c>
      <c r="K26" s="48" t="str">
        <f>LEFT(F26,2)</f>
        <v>15</v>
      </c>
      <c r="L26" s="48" t="str">
        <f>LEFT(G26,2)</f>
        <v>14</v>
      </c>
      <c r="M26" s="48">
        <f t="shared" si="3"/>
        <v>-1</v>
      </c>
      <c r="N26" s="48" t="str">
        <f t="shared" si="4"/>
        <v>45</v>
      </c>
      <c r="O26" s="48" t="str">
        <f>IF(F26=0,"PERNOITE",IF(H26&lt;0,"PERNOITE","INTEGRAL"))</f>
        <v>PERNOITE</v>
      </c>
      <c r="P26" s="48" t="str">
        <f>IF(B26=1,"MENSALISTA",IF(B26=2,"EVENTUAL",IF(B26=3,"DIARISTA")))</f>
        <v>MENSALISTA</v>
      </c>
      <c r="Q26" s="51">
        <f t="shared" si="6"/>
        <v>9.6</v>
      </c>
      <c r="R26" s="52">
        <v>1</v>
      </c>
    </row>
    <row r="27" spans="2:20">
      <c r="B27" s="47">
        <v>1</v>
      </c>
      <c r="C27" s="48" t="s">
        <v>82</v>
      </c>
      <c r="D27" s="48" t="s">
        <v>83</v>
      </c>
      <c r="E27" s="48" t="s">
        <v>68</v>
      </c>
      <c r="F27" s="49">
        <v>730</v>
      </c>
      <c r="G27" s="50">
        <v>1745</v>
      </c>
      <c r="H27" s="49">
        <f>G27-F27</f>
        <v>1015</v>
      </c>
      <c r="I27" s="49">
        <f t="shared" si="1"/>
        <v>1015</v>
      </c>
      <c r="J27" s="70">
        <v>11</v>
      </c>
      <c r="K27" s="48" t="str">
        <f>LEFT(F27,1)</f>
        <v>7</v>
      </c>
      <c r="L27" s="48" t="str">
        <f>LEFT(G27,2)</f>
        <v>17</v>
      </c>
      <c r="M27" s="48">
        <f t="shared" si="3"/>
        <v>10</v>
      </c>
      <c r="N27" s="48" t="str">
        <f t="shared" si="4"/>
        <v>15</v>
      </c>
      <c r="O27" s="48" t="str">
        <f>IF(F27=0,"PERNOITE",IF(H27&lt;0,"PERNOITE","INTEGRAL"))</f>
        <v>INTEGRAL</v>
      </c>
      <c r="P27" s="48" t="str">
        <f>IF(B27=1,"MENSALISTA",IF(B27=2,"EVENTUAL",IF(B27=3,"DIARISTA")))</f>
        <v>MENSALISTA</v>
      </c>
      <c r="Q27" s="51">
        <f t="shared" si="6"/>
        <v>9.6</v>
      </c>
      <c r="R27" s="52">
        <v>1</v>
      </c>
    </row>
    <row r="28" spans="2:20">
      <c r="B28" s="47">
        <v>2</v>
      </c>
      <c r="C28" s="48" t="s">
        <v>82</v>
      </c>
      <c r="D28" s="48" t="s">
        <v>84</v>
      </c>
      <c r="E28" s="48" t="s">
        <v>85</v>
      </c>
      <c r="F28" s="49">
        <v>1245</v>
      </c>
      <c r="G28" s="50">
        <v>1600</v>
      </c>
      <c r="H28" s="49">
        <f t="shared" ref="H28:H91" si="7">G28-F28</f>
        <v>355</v>
      </c>
      <c r="I28" s="49">
        <f t="shared" si="1"/>
        <v>355</v>
      </c>
      <c r="J28" s="70">
        <v>4</v>
      </c>
      <c r="K28" s="48" t="str">
        <f t="shared" ref="K28:L88" si="8">LEFT(F28,2)</f>
        <v>12</v>
      </c>
      <c r="L28" s="48" t="str">
        <f t="shared" si="8"/>
        <v>16</v>
      </c>
      <c r="M28" s="48">
        <f t="shared" si="3"/>
        <v>4</v>
      </c>
      <c r="N28" s="48" t="str">
        <f t="shared" si="4"/>
        <v>55</v>
      </c>
      <c r="O28" s="48" t="str">
        <f>IF(F28=0,"PERNOITE",IF(H28&lt;0,"PERNOITE","INTEGRAL"))</f>
        <v>INTEGRAL</v>
      </c>
      <c r="P28" s="48" t="str">
        <f t="shared" ref="P28:P91" si="9">IF(B28=1,"MENSALISTA",IF(B28=2,"EVENTUAL",IF(B28=3,"DIARISTA")))</f>
        <v>EVENTUAL</v>
      </c>
      <c r="Q28" s="51">
        <f t="shared" si="6"/>
        <v>14</v>
      </c>
      <c r="R28" s="52">
        <v>1</v>
      </c>
    </row>
    <row r="29" spans="2:20">
      <c r="B29" s="47">
        <v>2</v>
      </c>
      <c r="C29" s="48" t="s">
        <v>82</v>
      </c>
      <c r="D29" s="48" t="s">
        <v>86</v>
      </c>
      <c r="E29" s="48" t="s">
        <v>85</v>
      </c>
      <c r="F29" s="49">
        <v>1500</v>
      </c>
      <c r="G29" s="50">
        <v>1815</v>
      </c>
      <c r="H29" s="49">
        <f t="shared" si="7"/>
        <v>315</v>
      </c>
      <c r="I29" s="49">
        <f t="shared" si="1"/>
        <v>315</v>
      </c>
      <c r="J29" s="70">
        <v>4</v>
      </c>
      <c r="K29" s="48" t="str">
        <f t="shared" si="8"/>
        <v>15</v>
      </c>
      <c r="L29" s="48" t="str">
        <f t="shared" si="8"/>
        <v>18</v>
      </c>
      <c r="M29" s="48">
        <f t="shared" si="3"/>
        <v>3</v>
      </c>
      <c r="N29" s="48" t="str">
        <f t="shared" si="4"/>
        <v>15</v>
      </c>
      <c r="O29" s="48" t="str">
        <f>IF(F29=0,"PERNOITE",IF(H29&lt;0,"PERNOITE","INTEGRAL"))</f>
        <v>INTEGRAL</v>
      </c>
      <c r="P29" s="48" t="str">
        <f t="shared" si="9"/>
        <v>EVENTUAL</v>
      </c>
      <c r="Q29" s="51">
        <f t="shared" si="6"/>
        <v>12</v>
      </c>
      <c r="R29" s="52">
        <v>1</v>
      </c>
    </row>
    <row r="30" spans="2:20">
      <c r="B30" s="47">
        <v>1</v>
      </c>
      <c r="C30" s="48" t="s">
        <v>82</v>
      </c>
      <c r="D30" s="48" t="s">
        <v>87</v>
      </c>
      <c r="E30" s="48" t="s">
        <v>58</v>
      </c>
      <c r="F30" s="49">
        <v>1715</v>
      </c>
      <c r="G30" s="50">
        <v>1600</v>
      </c>
      <c r="H30" s="49">
        <f t="shared" si="7"/>
        <v>-115</v>
      </c>
      <c r="I30" s="49">
        <f t="shared" si="1"/>
        <v>2285</v>
      </c>
      <c r="J30" s="70">
        <v>23</v>
      </c>
      <c r="K30" s="48" t="str">
        <f t="shared" si="8"/>
        <v>17</v>
      </c>
      <c r="L30" s="48" t="str">
        <f t="shared" si="8"/>
        <v>16</v>
      </c>
      <c r="M30" s="48">
        <f t="shared" si="3"/>
        <v>-1</v>
      </c>
      <c r="N30" s="48" t="str">
        <f t="shared" si="4"/>
        <v>15</v>
      </c>
      <c r="O30" s="48" t="str">
        <f>IF(F30=0,"PERNOITE",IF(H30&lt;0,"PERNOITE","INTEGRAL"))</f>
        <v>PERNOITE</v>
      </c>
      <c r="P30" s="48" t="str">
        <f t="shared" si="9"/>
        <v>MENSALISTA</v>
      </c>
      <c r="Q30" s="51">
        <f t="shared" si="6"/>
        <v>9.6</v>
      </c>
      <c r="R30" s="52">
        <v>1</v>
      </c>
    </row>
    <row r="31" spans="2:20">
      <c r="B31" s="47">
        <v>1</v>
      </c>
      <c r="C31" s="48" t="s">
        <v>82</v>
      </c>
      <c r="D31" s="48" t="s">
        <v>88</v>
      </c>
      <c r="E31" s="48" t="s">
        <v>58</v>
      </c>
      <c r="F31" s="49">
        <v>700</v>
      </c>
      <c r="G31" s="50">
        <v>1615</v>
      </c>
      <c r="H31" s="49">
        <f t="shared" si="7"/>
        <v>915</v>
      </c>
      <c r="I31" s="49">
        <f t="shared" si="1"/>
        <v>915</v>
      </c>
      <c r="J31" s="70">
        <v>10</v>
      </c>
      <c r="K31" s="48" t="str">
        <f>LEFT(F31,1)</f>
        <v>7</v>
      </c>
      <c r="L31" s="48" t="str">
        <f t="shared" si="8"/>
        <v>16</v>
      </c>
      <c r="M31" s="48">
        <f t="shared" si="3"/>
        <v>9</v>
      </c>
      <c r="N31" s="48" t="str">
        <f t="shared" si="4"/>
        <v>15</v>
      </c>
      <c r="O31" s="48" t="str">
        <f>IF(F31=0,"PERNOITE",IF(H31&lt;0,"PERNOITE","INTEGRAL"))</f>
        <v>INTEGRAL</v>
      </c>
      <c r="P31" s="48" t="str">
        <f t="shared" si="9"/>
        <v>MENSALISTA</v>
      </c>
      <c r="Q31" s="51">
        <f t="shared" si="6"/>
        <v>9.6</v>
      </c>
      <c r="R31" s="52">
        <v>1</v>
      </c>
    </row>
    <row r="32" spans="2:20">
      <c r="B32" s="47">
        <v>2</v>
      </c>
      <c r="C32" s="48" t="s">
        <v>82</v>
      </c>
      <c r="D32" s="48" t="s">
        <v>89</v>
      </c>
      <c r="E32" s="48" t="s">
        <v>58</v>
      </c>
      <c r="F32" s="49">
        <v>1230</v>
      </c>
      <c r="G32" s="50">
        <v>1615</v>
      </c>
      <c r="H32" s="49">
        <f t="shared" si="7"/>
        <v>385</v>
      </c>
      <c r="I32" s="49">
        <f t="shared" si="1"/>
        <v>385</v>
      </c>
      <c r="J32" s="70">
        <v>4</v>
      </c>
      <c r="K32" s="48" t="str">
        <f t="shared" si="8"/>
        <v>12</v>
      </c>
      <c r="L32" s="48" t="str">
        <f t="shared" si="8"/>
        <v>16</v>
      </c>
      <c r="M32" s="48">
        <f t="shared" si="3"/>
        <v>4</v>
      </c>
      <c r="N32" s="48" t="str">
        <f t="shared" si="4"/>
        <v>85</v>
      </c>
      <c r="O32" s="48" t="str">
        <f>IF(F32=0,"PERNOITE",IF(H32&lt;0,"PERNOITE","INTEGRAL"))</f>
        <v>INTEGRAL</v>
      </c>
      <c r="P32" s="48" t="str">
        <f t="shared" si="9"/>
        <v>EVENTUAL</v>
      </c>
      <c r="Q32" s="51">
        <f t="shared" si="6"/>
        <v>14</v>
      </c>
      <c r="R32" s="52">
        <v>1</v>
      </c>
    </row>
    <row r="33" spans="2:18">
      <c r="B33" s="47">
        <v>2</v>
      </c>
      <c r="C33" s="48" t="s">
        <v>82</v>
      </c>
      <c r="D33" s="48" t="s">
        <v>90</v>
      </c>
      <c r="E33" s="48" t="s">
        <v>58</v>
      </c>
      <c r="F33" s="49">
        <v>1615</v>
      </c>
      <c r="G33" s="50">
        <v>1645</v>
      </c>
      <c r="H33" s="49">
        <f t="shared" si="7"/>
        <v>30</v>
      </c>
      <c r="I33" s="49">
        <f t="shared" si="1"/>
        <v>30</v>
      </c>
      <c r="J33" s="70">
        <v>1</v>
      </c>
      <c r="K33" s="48" t="str">
        <f t="shared" si="8"/>
        <v>16</v>
      </c>
      <c r="L33" s="48" t="str">
        <f t="shared" si="8"/>
        <v>16</v>
      </c>
      <c r="M33" s="48">
        <f t="shared" si="3"/>
        <v>0</v>
      </c>
      <c r="N33" s="48" t="str">
        <f t="shared" si="4"/>
        <v>30</v>
      </c>
      <c r="O33" s="48" t="str">
        <f>IF(F33=0,"PERNOITE",IF(H33&lt;0,"PERNOITE","INTEGRAL"))</f>
        <v>INTEGRAL</v>
      </c>
      <c r="P33" s="48" t="str">
        <f t="shared" si="9"/>
        <v>EVENTUAL</v>
      </c>
      <c r="Q33" s="51">
        <f t="shared" si="6"/>
        <v>8</v>
      </c>
      <c r="R33" s="52">
        <v>1</v>
      </c>
    </row>
    <row r="34" spans="2:18">
      <c r="B34" s="47">
        <v>1</v>
      </c>
      <c r="C34" s="48" t="s">
        <v>82</v>
      </c>
      <c r="D34" s="48" t="s">
        <v>91</v>
      </c>
      <c r="E34" s="48" t="s">
        <v>58</v>
      </c>
      <c r="F34" s="49">
        <v>815</v>
      </c>
      <c r="G34" s="50">
        <v>1645</v>
      </c>
      <c r="H34" s="49">
        <f t="shared" si="7"/>
        <v>830</v>
      </c>
      <c r="I34" s="49">
        <f t="shared" si="1"/>
        <v>830</v>
      </c>
      <c r="J34" s="70">
        <v>9</v>
      </c>
      <c r="K34" s="48" t="str">
        <f>LEFT(F34,1)</f>
        <v>8</v>
      </c>
      <c r="L34" s="48" t="str">
        <f t="shared" si="8"/>
        <v>16</v>
      </c>
      <c r="M34" s="48">
        <f t="shared" si="3"/>
        <v>8</v>
      </c>
      <c r="N34" s="48" t="str">
        <f t="shared" si="4"/>
        <v>30</v>
      </c>
      <c r="O34" s="48" t="str">
        <f>IF(F34=0,"PERNOITE",IF(H34&lt;0,"PERNOITE","INTEGRAL"))</f>
        <v>INTEGRAL</v>
      </c>
      <c r="P34" s="48" t="str">
        <f t="shared" si="9"/>
        <v>MENSALISTA</v>
      </c>
      <c r="Q34" s="51">
        <f t="shared" si="6"/>
        <v>9.6</v>
      </c>
      <c r="R34" s="52">
        <v>1</v>
      </c>
    </row>
    <row r="35" spans="2:18">
      <c r="B35" s="47">
        <v>1</v>
      </c>
      <c r="C35" s="48" t="s">
        <v>82</v>
      </c>
      <c r="D35" s="48" t="s">
        <v>92</v>
      </c>
      <c r="E35" s="48" t="s">
        <v>58</v>
      </c>
      <c r="F35" s="49">
        <v>845</v>
      </c>
      <c r="G35" s="50">
        <v>1700</v>
      </c>
      <c r="H35" s="49">
        <f t="shared" si="7"/>
        <v>855</v>
      </c>
      <c r="I35" s="49">
        <f t="shared" si="1"/>
        <v>855</v>
      </c>
      <c r="J35" s="70">
        <v>9</v>
      </c>
      <c r="K35" s="48" t="str">
        <f>LEFT(F35,1)</f>
        <v>8</v>
      </c>
      <c r="L35" s="48" t="str">
        <f t="shared" si="8"/>
        <v>17</v>
      </c>
      <c r="M35" s="48">
        <f t="shared" si="3"/>
        <v>9</v>
      </c>
      <c r="N35" s="48" t="str">
        <f t="shared" si="4"/>
        <v>55</v>
      </c>
      <c r="O35" s="48" t="str">
        <f>IF(F35=0,"PERNOITE",IF(H35&lt;0,"PERNOITE","INTEGRAL"))</f>
        <v>INTEGRAL</v>
      </c>
      <c r="P35" s="48" t="str">
        <f t="shared" si="9"/>
        <v>MENSALISTA</v>
      </c>
      <c r="Q35" s="51">
        <f t="shared" si="6"/>
        <v>9.6</v>
      </c>
      <c r="R35" s="52">
        <v>1</v>
      </c>
    </row>
    <row r="36" spans="2:18">
      <c r="B36" s="47">
        <v>1</v>
      </c>
      <c r="C36" s="48" t="s">
        <v>82</v>
      </c>
      <c r="D36" s="48" t="s">
        <v>93</v>
      </c>
      <c r="E36" s="48" t="s">
        <v>58</v>
      </c>
      <c r="F36" s="49">
        <v>645</v>
      </c>
      <c r="G36" s="50">
        <v>1715</v>
      </c>
      <c r="H36" s="49">
        <f t="shared" si="7"/>
        <v>1070</v>
      </c>
      <c r="I36" s="49">
        <f t="shared" si="1"/>
        <v>1070</v>
      </c>
      <c r="J36" s="70">
        <v>11</v>
      </c>
      <c r="K36" s="48" t="str">
        <f>LEFT(F36,1)</f>
        <v>6</v>
      </c>
      <c r="L36" s="48" t="str">
        <f t="shared" si="8"/>
        <v>17</v>
      </c>
      <c r="M36" s="48">
        <f t="shared" si="3"/>
        <v>11</v>
      </c>
      <c r="N36" s="48" t="str">
        <f t="shared" si="4"/>
        <v>70</v>
      </c>
      <c r="O36" s="48" t="str">
        <f>IF(F36=0,"PERNOITE",IF(H36&lt;0,"PERNOITE","INTEGRAL"))</f>
        <v>INTEGRAL</v>
      </c>
      <c r="P36" s="48" t="str">
        <f t="shared" si="9"/>
        <v>MENSALISTA</v>
      </c>
      <c r="Q36" s="51">
        <f t="shared" si="6"/>
        <v>9.6</v>
      </c>
      <c r="R36" s="52">
        <v>1</v>
      </c>
    </row>
    <row r="37" spans="2:18">
      <c r="B37" s="47">
        <v>2</v>
      </c>
      <c r="C37" s="48" t="s">
        <v>82</v>
      </c>
      <c r="D37" s="48" t="s">
        <v>94</v>
      </c>
      <c r="E37" s="48" t="s">
        <v>58</v>
      </c>
      <c r="F37" s="49">
        <v>1430</v>
      </c>
      <c r="G37" s="50">
        <v>1715</v>
      </c>
      <c r="H37" s="49">
        <f t="shared" si="7"/>
        <v>285</v>
      </c>
      <c r="I37" s="49">
        <f t="shared" si="1"/>
        <v>285</v>
      </c>
      <c r="J37" s="70">
        <v>3</v>
      </c>
      <c r="K37" s="48" t="str">
        <f t="shared" si="8"/>
        <v>14</v>
      </c>
      <c r="L37" s="48" t="str">
        <f t="shared" si="8"/>
        <v>17</v>
      </c>
      <c r="M37" s="48">
        <f t="shared" si="3"/>
        <v>3</v>
      </c>
      <c r="N37" s="48" t="str">
        <f t="shared" si="4"/>
        <v>85</v>
      </c>
      <c r="O37" s="48" t="str">
        <f>IF(F37=0,"PERNOITE",IF(H37&lt;0,"PERNOITE","INTEGRAL"))</f>
        <v>INTEGRAL</v>
      </c>
      <c r="P37" s="48" t="str">
        <f t="shared" si="9"/>
        <v>EVENTUAL</v>
      </c>
      <c r="Q37" s="51">
        <f t="shared" si="6"/>
        <v>12</v>
      </c>
      <c r="R37" s="52">
        <v>1</v>
      </c>
    </row>
    <row r="38" spans="2:18">
      <c r="B38" s="47">
        <v>2</v>
      </c>
      <c r="C38" s="48" t="s">
        <v>82</v>
      </c>
      <c r="D38" s="48" t="s">
        <v>95</v>
      </c>
      <c r="E38" s="48" t="s">
        <v>58</v>
      </c>
      <c r="F38" s="49">
        <v>1430</v>
      </c>
      <c r="G38" s="50">
        <v>1715</v>
      </c>
      <c r="H38" s="49">
        <f t="shared" si="7"/>
        <v>285</v>
      </c>
      <c r="I38" s="49">
        <f t="shared" si="1"/>
        <v>285</v>
      </c>
      <c r="J38" s="70">
        <v>3</v>
      </c>
      <c r="K38" s="48" t="str">
        <f t="shared" si="8"/>
        <v>14</v>
      </c>
      <c r="L38" s="48" t="str">
        <f t="shared" si="8"/>
        <v>17</v>
      </c>
      <c r="M38" s="48">
        <f t="shared" si="3"/>
        <v>3</v>
      </c>
      <c r="N38" s="48" t="str">
        <f t="shared" si="4"/>
        <v>85</v>
      </c>
      <c r="O38" s="48" t="str">
        <f>IF(F38=0,"PERNOITE",IF(H38&lt;0,"PERNOITE","INTEGRAL"))</f>
        <v>INTEGRAL</v>
      </c>
      <c r="P38" s="48" t="str">
        <f t="shared" si="9"/>
        <v>EVENTUAL</v>
      </c>
      <c r="Q38" s="51">
        <f t="shared" si="6"/>
        <v>12</v>
      </c>
      <c r="R38" s="52">
        <v>1</v>
      </c>
    </row>
    <row r="39" spans="2:18">
      <c r="B39" s="47">
        <v>2</v>
      </c>
      <c r="C39" s="48" t="s">
        <v>82</v>
      </c>
      <c r="D39" s="48" t="s">
        <v>96</v>
      </c>
      <c r="E39" s="48" t="s">
        <v>58</v>
      </c>
      <c r="F39" s="49">
        <v>1100</v>
      </c>
      <c r="G39" s="50">
        <v>1715</v>
      </c>
      <c r="H39" s="49">
        <f t="shared" si="7"/>
        <v>615</v>
      </c>
      <c r="I39" s="49">
        <f t="shared" si="1"/>
        <v>615</v>
      </c>
      <c r="J39" s="70">
        <v>7</v>
      </c>
      <c r="K39" s="48" t="str">
        <f t="shared" si="8"/>
        <v>11</v>
      </c>
      <c r="L39" s="48" t="str">
        <f t="shared" si="8"/>
        <v>17</v>
      </c>
      <c r="M39" s="48">
        <f t="shared" si="3"/>
        <v>6</v>
      </c>
      <c r="N39" s="48" t="str">
        <f t="shared" si="4"/>
        <v>15</v>
      </c>
      <c r="O39" s="48" t="str">
        <f>IF(F39=0,"PERNOITE",IF(H39&lt;0,"PERNOITE","INTEGRAL"))</f>
        <v>INTEGRAL</v>
      </c>
      <c r="P39" s="48" t="str">
        <f t="shared" si="9"/>
        <v>EVENTUAL</v>
      </c>
      <c r="Q39" s="51">
        <f t="shared" si="6"/>
        <v>18</v>
      </c>
      <c r="R39" s="52">
        <v>1</v>
      </c>
    </row>
    <row r="40" spans="2:18">
      <c r="B40" s="47">
        <v>1</v>
      </c>
      <c r="C40" s="48" t="s">
        <v>82</v>
      </c>
      <c r="D40" s="48" t="s">
        <v>97</v>
      </c>
      <c r="E40" s="48" t="s">
        <v>58</v>
      </c>
      <c r="F40" s="49">
        <v>800</v>
      </c>
      <c r="G40" s="50">
        <v>1715</v>
      </c>
      <c r="H40" s="49">
        <f t="shared" si="7"/>
        <v>915</v>
      </c>
      <c r="I40" s="49">
        <f t="shared" si="1"/>
        <v>915</v>
      </c>
      <c r="J40" s="70">
        <v>10</v>
      </c>
      <c r="K40" s="48" t="str">
        <f>LEFT(F40,1)</f>
        <v>8</v>
      </c>
      <c r="L40" s="48" t="str">
        <f t="shared" si="8"/>
        <v>17</v>
      </c>
      <c r="M40" s="48">
        <f t="shared" si="3"/>
        <v>9</v>
      </c>
      <c r="N40" s="48" t="str">
        <f t="shared" si="4"/>
        <v>15</v>
      </c>
      <c r="O40" s="48" t="str">
        <f>IF(F40=0,"PERNOITE",IF(H40&lt;0,"PERNOITE","INTEGRAL"))</f>
        <v>INTEGRAL</v>
      </c>
      <c r="P40" s="48" t="str">
        <f t="shared" si="9"/>
        <v>MENSALISTA</v>
      </c>
      <c r="Q40" s="51">
        <f t="shared" si="6"/>
        <v>9.6</v>
      </c>
      <c r="R40" s="52">
        <v>1</v>
      </c>
    </row>
    <row r="41" spans="2:18">
      <c r="B41" s="47">
        <v>1</v>
      </c>
      <c r="C41" s="48" t="s">
        <v>82</v>
      </c>
      <c r="D41" s="48" t="s">
        <v>98</v>
      </c>
      <c r="E41" s="48" t="s">
        <v>58</v>
      </c>
      <c r="F41" s="49">
        <v>830</v>
      </c>
      <c r="G41" s="50">
        <v>1800</v>
      </c>
      <c r="H41" s="49">
        <f t="shared" si="7"/>
        <v>970</v>
      </c>
      <c r="I41" s="49">
        <f t="shared" si="1"/>
        <v>970</v>
      </c>
      <c r="J41" s="70">
        <v>10</v>
      </c>
      <c r="K41" s="48" t="str">
        <f>LEFT(F41,1)</f>
        <v>8</v>
      </c>
      <c r="L41" s="48" t="str">
        <f t="shared" si="8"/>
        <v>18</v>
      </c>
      <c r="M41" s="48">
        <f t="shared" si="3"/>
        <v>10</v>
      </c>
      <c r="N41" s="48" t="str">
        <f t="shared" si="4"/>
        <v>70</v>
      </c>
      <c r="O41" s="48" t="str">
        <f>IF(F41=0,"PERNOITE",IF(H41&lt;0,"PERNOITE","INTEGRAL"))</f>
        <v>INTEGRAL</v>
      </c>
      <c r="P41" s="48" t="str">
        <f t="shared" si="9"/>
        <v>MENSALISTA</v>
      </c>
      <c r="Q41" s="51">
        <f t="shared" si="6"/>
        <v>9.6</v>
      </c>
      <c r="R41" s="52">
        <v>1</v>
      </c>
    </row>
    <row r="42" spans="2:18">
      <c r="B42" s="47">
        <v>1</v>
      </c>
      <c r="C42" s="48" t="s">
        <v>82</v>
      </c>
      <c r="D42" s="48" t="s">
        <v>99</v>
      </c>
      <c r="E42" s="48" t="s">
        <v>58</v>
      </c>
      <c r="F42" s="49">
        <v>845</v>
      </c>
      <c r="G42" s="50">
        <v>1830</v>
      </c>
      <c r="H42" s="49">
        <f t="shared" si="7"/>
        <v>985</v>
      </c>
      <c r="I42" s="49">
        <f t="shared" si="1"/>
        <v>985</v>
      </c>
      <c r="J42" s="70">
        <v>10</v>
      </c>
      <c r="K42" s="48" t="str">
        <f>LEFT(F42,1)</f>
        <v>8</v>
      </c>
      <c r="L42" s="48" t="str">
        <f t="shared" si="8"/>
        <v>18</v>
      </c>
      <c r="M42" s="48">
        <f t="shared" si="3"/>
        <v>10</v>
      </c>
      <c r="N42" s="48" t="str">
        <f t="shared" si="4"/>
        <v>85</v>
      </c>
      <c r="O42" s="48" t="str">
        <f>IF(F42=0,"PERNOITE",IF(H42&lt;0,"PERNOITE","INTEGRAL"))</f>
        <v>INTEGRAL</v>
      </c>
      <c r="P42" s="48" t="str">
        <f t="shared" si="9"/>
        <v>MENSALISTA</v>
      </c>
      <c r="Q42" s="51">
        <f t="shared" si="6"/>
        <v>9.6</v>
      </c>
      <c r="R42" s="52">
        <v>1</v>
      </c>
    </row>
    <row r="43" spans="2:18">
      <c r="B43" s="47">
        <v>1</v>
      </c>
      <c r="C43" s="48" t="s">
        <v>82</v>
      </c>
      <c r="D43" s="48" t="s">
        <v>100</v>
      </c>
      <c r="E43" s="48" t="s">
        <v>58</v>
      </c>
      <c r="F43" s="49">
        <v>1100</v>
      </c>
      <c r="G43" s="50">
        <v>1900</v>
      </c>
      <c r="H43" s="49">
        <f t="shared" si="7"/>
        <v>800</v>
      </c>
      <c r="I43" s="49">
        <f t="shared" si="1"/>
        <v>800</v>
      </c>
      <c r="J43" s="70">
        <v>8</v>
      </c>
      <c r="K43" s="48" t="str">
        <f t="shared" si="8"/>
        <v>11</v>
      </c>
      <c r="L43" s="48" t="str">
        <f t="shared" si="8"/>
        <v>19</v>
      </c>
      <c r="M43" s="48">
        <f t="shared" si="3"/>
        <v>8</v>
      </c>
      <c r="N43" s="48" t="str">
        <f t="shared" si="4"/>
        <v>00</v>
      </c>
      <c r="O43" s="48" t="str">
        <f>IF(F43=0,"PERNOITE",IF(H43&lt;0,"PERNOITE","INTEGRAL"))</f>
        <v>INTEGRAL</v>
      </c>
      <c r="P43" s="48" t="str">
        <f t="shared" si="9"/>
        <v>MENSALISTA</v>
      </c>
      <c r="Q43" s="51">
        <f t="shared" si="6"/>
        <v>9.6</v>
      </c>
      <c r="R43" s="52">
        <v>1</v>
      </c>
    </row>
    <row r="44" spans="2:18">
      <c r="B44" s="47">
        <v>1</v>
      </c>
      <c r="C44" s="48" t="s">
        <v>82</v>
      </c>
      <c r="D44" s="48" t="s">
        <v>101</v>
      </c>
      <c r="E44" s="48" t="s">
        <v>58</v>
      </c>
      <c r="F44" s="49">
        <v>745</v>
      </c>
      <c r="G44" s="50">
        <v>1900</v>
      </c>
      <c r="H44" s="49">
        <f t="shared" si="7"/>
        <v>1155</v>
      </c>
      <c r="I44" s="49">
        <f t="shared" si="1"/>
        <v>1155</v>
      </c>
      <c r="J44" s="70">
        <v>12</v>
      </c>
      <c r="K44" s="48" t="str">
        <f>LEFT(F44,1)</f>
        <v>7</v>
      </c>
      <c r="L44" s="48" t="str">
        <f t="shared" si="8"/>
        <v>19</v>
      </c>
      <c r="M44" s="48">
        <f t="shared" si="3"/>
        <v>12</v>
      </c>
      <c r="N44" s="48" t="str">
        <f t="shared" si="4"/>
        <v>55</v>
      </c>
      <c r="O44" s="48" t="str">
        <f>IF(F44=0,"PERNOITE",IF(H44&lt;0,"PERNOITE","INTEGRAL"))</f>
        <v>INTEGRAL</v>
      </c>
      <c r="P44" s="48" t="str">
        <f t="shared" si="9"/>
        <v>MENSALISTA</v>
      </c>
      <c r="Q44" s="51">
        <f t="shared" si="6"/>
        <v>9.6</v>
      </c>
      <c r="R44" s="52">
        <v>1</v>
      </c>
    </row>
    <row r="45" spans="2:18">
      <c r="B45" s="47">
        <v>1</v>
      </c>
      <c r="C45" s="48" t="s">
        <v>82</v>
      </c>
      <c r="D45" s="48" t="s">
        <v>102</v>
      </c>
      <c r="E45" s="48" t="s">
        <v>58</v>
      </c>
      <c r="F45" s="49">
        <v>745</v>
      </c>
      <c r="G45" s="50">
        <v>1915</v>
      </c>
      <c r="H45" s="49">
        <f t="shared" si="7"/>
        <v>1170</v>
      </c>
      <c r="I45" s="49">
        <f t="shared" si="1"/>
        <v>1170</v>
      </c>
      <c r="J45" s="70">
        <v>12</v>
      </c>
      <c r="K45" s="48" t="str">
        <f>LEFT(F45,1)</f>
        <v>7</v>
      </c>
      <c r="L45" s="48" t="str">
        <f t="shared" si="8"/>
        <v>19</v>
      </c>
      <c r="M45" s="48">
        <f t="shared" si="3"/>
        <v>12</v>
      </c>
      <c r="N45" s="48" t="str">
        <f t="shared" si="4"/>
        <v>70</v>
      </c>
      <c r="O45" s="48" t="str">
        <f>IF(F45=0,"PERNOITE",IF(H45&lt;0,"PERNOITE","INTEGRAL"))</f>
        <v>INTEGRAL</v>
      </c>
      <c r="P45" s="48" t="str">
        <f t="shared" si="9"/>
        <v>MENSALISTA</v>
      </c>
      <c r="Q45" s="51">
        <f t="shared" si="6"/>
        <v>9.6</v>
      </c>
      <c r="R45" s="52">
        <v>1</v>
      </c>
    </row>
    <row r="46" spans="2:18">
      <c r="B46" s="47">
        <v>1</v>
      </c>
      <c r="C46" s="48" t="s">
        <v>82</v>
      </c>
      <c r="D46" s="48" t="s">
        <v>103</v>
      </c>
      <c r="E46" s="48" t="s">
        <v>58</v>
      </c>
      <c r="F46" s="49">
        <v>1000</v>
      </c>
      <c r="G46" s="50">
        <v>1915</v>
      </c>
      <c r="H46" s="49">
        <f t="shared" si="7"/>
        <v>915</v>
      </c>
      <c r="I46" s="49">
        <f t="shared" si="1"/>
        <v>915</v>
      </c>
      <c r="J46" s="70">
        <v>10</v>
      </c>
      <c r="K46" s="48" t="str">
        <f t="shared" si="8"/>
        <v>10</v>
      </c>
      <c r="L46" s="48" t="str">
        <f t="shared" si="8"/>
        <v>19</v>
      </c>
      <c r="M46" s="48">
        <f t="shared" si="3"/>
        <v>9</v>
      </c>
      <c r="N46" s="48" t="str">
        <f t="shared" si="4"/>
        <v>15</v>
      </c>
      <c r="O46" s="48" t="str">
        <f>IF(F46=0,"PERNOITE",IF(H46&lt;0,"PERNOITE","INTEGRAL"))</f>
        <v>INTEGRAL</v>
      </c>
      <c r="P46" s="48" t="str">
        <f t="shared" si="9"/>
        <v>MENSALISTA</v>
      </c>
      <c r="Q46" s="51">
        <f t="shared" si="6"/>
        <v>9.6</v>
      </c>
      <c r="R46" s="52">
        <v>1</v>
      </c>
    </row>
    <row r="47" spans="2:18">
      <c r="B47" s="47">
        <v>2</v>
      </c>
      <c r="C47" s="48" t="s">
        <v>82</v>
      </c>
      <c r="D47" s="48" t="s">
        <v>104</v>
      </c>
      <c r="E47" s="48" t="s">
        <v>58</v>
      </c>
      <c r="F47" s="49">
        <v>1400</v>
      </c>
      <c r="G47" s="50">
        <v>1915</v>
      </c>
      <c r="H47" s="49">
        <f t="shared" si="7"/>
        <v>515</v>
      </c>
      <c r="I47" s="49">
        <f t="shared" si="1"/>
        <v>515</v>
      </c>
      <c r="J47" s="70">
        <v>6</v>
      </c>
      <c r="K47" s="48" t="str">
        <f t="shared" si="8"/>
        <v>14</v>
      </c>
      <c r="L47" s="48" t="str">
        <f t="shared" si="8"/>
        <v>19</v>
      </c>
      <c r="M47" s="48">
        <f t="shared" si="3"/>
        <v>5</v>
      </c>
      <c r="N47" s="48" t="str">
        <f t="shared" si="4"/>
        <v>15</v>
      </c>
      <c r="O47" s="48" t="str">
        <f>IF(F47=0,"PERNOITE",IF(H47&lt;0,"PERNOITE","INTEGRAL"))</f>
        <v>INTEGRAL</v>
      </c>
      <c r="P47" s="48" t="str">
        <f t="shared" si="9"/>
        <v>EVENTUAL</v>
      </c>
      <c r="Q47" s="51">
        <f t="shared" si="6"/>
        <v>16</v>
      </c>
      <c r="R47" s="52">
        <v>1</v>
      </c>
    </row>
    <row r="48" spans="2:18">
      <c r="B48" s="47">
        <v>1</v>
      </c>
      <c r="C48" s="48" t="s">
        <v>82</v>
      </c>
      <c r="D48" s="48" t="s">
        <v>105</v>
      </c>
      <c r="E48" s="48" t="s">
        <v>58</v>
      </c>
      <c r="F48" s="49">
        <v>1145</v>
      </c>
      <c r="G48" s="50">
        <v>2030</v>
      </c>
      <c r="H48" s="49">
        <f t="shared" si="7"/>
        <v>885</v>
      </c>
      <c r="I48" s="49">
        <f t="shared" si="1"/>
        <v>885</v>
      </c>
      <c r="J48" s="70">
        <v>9</v>
      </c>
      <c r="K48" s="48" t="str">
        <f t="shared" si="8"/>
        <v>11</v>
      </c>
      <c r="L48" s="48" t="str">
        <f t="shared" si="8"/>
        <v>20</v>
      </c>
      <c r="M48" s="48">
        <f t="shared" si="3"/>
        <v>9</v>
      </c>
      <c r="N48" s="48" t="str">
        <f t="shared" si="4"/>
        <v>85</v>
      </c>
      <c r="O48" s="48" t="str">
        <f>IF(F48=0,"PERNOITE",IF(H48&lt;0,"PERNOITE","INTEGRAL"))</f>
        <v>INTEGRAL</v>
      </c>
      <c r="P48" s="48" t="str">
        <f t="shared" si="9"/>
        <v>MENSALISTA</v>
      </c>
      <c r="Q48" s="51">
        <f t="shared" si="6"/>
        <v>9.6</v>
      </c>
      <c r="R48" s="52">
        <v>1</v>
      </c>
    </row>
    <row r="49" spans="2:18">
      <c r="B49" s="47">
        <v>1</v>
      </c>
      <c r="C49" s="48" t="s">
        <v>82</v>
      </c>
      <c r="D49" s="48" t="s">
        <v>106</v>
      </c>
      <c r="E49" s="48" t="s">
        <v>58</v>
      </c>
      <c r="F49" s="49">
        <v>845</v>
      </c>
      <c r="G49" s="50">
        <v>2030</v>
      </c>
      <c r="H49" s="49">
        <f t="shared" si="7"/>
        <v>1185</v>
      </c>
      <c r="I49" s="49">
        <f t="shared" si="1"/>
        <v>1185</v>
      </c>
      <c r="J49" s="70">
        <v>12</v>
      </c>
      <c r="K49" s="48" t="str">
        <f>LEFT(F49,1)</f>
        <v>8</v>
      </c>
      <c r="L49" s="48" t="str">
        <f t="shared" si="8"/>
        <v>20</v>
      </c>
      <c r="M49" s="48">
        <f t="shared" si="3"/>
        <v>12</v>
      </c>
      <c r="N49" s="48" t="str">
        <f t="shared" si="4"/>
        <v>85</v>
      </c>
      <c r="O49" s="48" t="str">
        <f>IF(F49=0,"PERNOITE",IF(H49&lt;0,"PERNOITE","INTEGRAL"))</f>
        <v>INTEGRAL</v>
      </c>
      <c r="P49" s="48" t="str">
        <f t="shared" si="9"/>
        <v>MENSALISTA</v>
      </c>
      <c r="Q49" s="51">
        <f t="shared" si="6"/>
        <v>9.6</v>
      </c>
      <c r="R49" s="52">
        <v>1</v>
      </c>
    </row>
    <row r="50" spans="2:18">
      <c r="B50" s="47">
        <v>2</v>
      </c>
      <c r="C50" s="48" t="s">
        <v>82</v>
      </c>
      <c r="D50" s="48" t="s">
        <v>107</v>
      </c>
      <c r="E50" s="48" t="s">
        <v>62</v>
      </c>
      <c r="F50" s="49">
        <v>645</v>
      </c>
      <c r="G50" s="50">
        <v>1200</v>
      </c>
      <c r="H50" s="49">
        <f t="shared" si="7"/>
        <v>555</v>
      </c>
      <c r="I50" s="49">
        <f t="shared" si="1"/>
        <v>555</v>
      </c>
      <c r="J50" s="70">
        <v>6</v>
      </c>
      <c r="K50" s="48" t="str">
        <f>LEFT(F50,1)</f>
        <v>6</v>
      </c>
      <c r="L50" s="48" t="str">
        <f t="shared" si="8"/>
        <v>12</v>
      </c>
      <c r="M50" s="48">
        <f t="shared" si="3"/>
        <v>6</v>
      </c>
      <c r="N50" s="48" t="str">
        <f t="shared" si="4"/>
        <v>55</v>
      </c>
      <c r="O50" s="48" t="str">
        <f>IF(F50=0,"PERNOITE",IF(H50&lt;0,"PERNOITE","INTEGRAL"))</f>
        <v>INTEGRAL</v>
      </c>
      <c r="P50" s="48" t="str">
        <f t="shared" si="9"/>
        <v>EVENTUAL</v>
      </c>
      <c r="Q50" s="51">
        <f t="shared" si="6"/>
        <v>18</v>
      </c>
      <c r="R50" s="52">
        <v>1</v>
      </c>
    </row>
    <row r="51" spans="2:18">
      <c r="B51" s="47">
        <v>2</v>
      </c>
      <c r="C51" s="48" t="s">
        <v>82</v>
      </c>
      <c r="D51" s="48" t="s">
        <v>108</v>
      </c>
      <c r="E51" s="48" t="s">
        <v>62</v>
      </c>
      <c r="F51" s="49">
        <v>1215</v>
      </c>
      <c r="G51" s="50">
        <v>1400</v>
      </c>
      <c r="H51" s="49">
        <f t="shared" si="7"/>
        <v>185</v>
      </c>
      <c r="I51" s="49">
        <f t="shared" si="1"/>
        <v>185</v>
      </c>
      <c r="J51" s="70">
        <v>2</v>
      </c>
      <c r="K51" s="48" t="str">
        <f t="shared" si="8"/>
        <v>12</v>
      </c>
      <c r="L51" s="48" t="str">
        <f t="shared" si="8"/>
        <v>14</v>
      </c>
      <c r="M51" s="48">
        <f t="shared" si="3"/>
        <v>2</v>
      </c>
      <c r="N51" s="48" t="str">
        <f t="shared" si="4"/>
        <v>85</v>
      </c>
      <c r="O51" s="48" t="str">
        <f>IF(F51=0,"PERNOITE",IF(H51&lt;0,"PERNOITE","INTEGRAL"))</f>
        <v>INTEGRAL</v>
      </c>
      <c r="P51" s="48" t="str">
        <f t="shared" si="9"/>
        <v>EVENTUAL</v>
      </c>
      <c r="Q51" s="51">
        <f t="shared" si="6"/>
        <v>10</v>
      </c>
      <c r="R51" s="52">
        <v>1</v>
      </c>
    </row>
    <row r="52" spans="2:18">
      <c r="B52" s="47">
        <v>2</v>
      </c>
      <c r="C52" s="48" t="s">
        <v>82</v>
      </c>
      <c r="D52" s="48" t="s">
        <v>109</v>
      </c>
      <c r="E52" s="48" t="s">
        <v>62</v>
      </c>
      <c r="F52" s="49">
        <v>1430</v>
      </c>
      <c r="G52" s="50">
        <v>1930</v>
      </c>
      <c r="H52" s="49">
        <f t="shared" si="7"/>
        <v>500</v>
      </c>
      <c r="I52" s="49">
        <f t="shared" si="1"/>
        <v>500</v>
      </c>
      <c r="J52" s="70">
        <v>5</v>
      </c>
      <c r="K52" s="48" t="str">
        <f t="shared" si="8"/>
        <v>14</v>
      </c>
      <c r="L52" s="48" t="str">
        <f t="shared" si="8"/>
        <v>19</v>
      </c>
      <c r="M52" s="48">
        <f t="shared" si="3"/>
        <v>5</v>
      </c>
      <c r="N52" s="48" t="str">
        <f t="shared" si="4"/>
        <v>00</v>
      </c>
      <c r="O52" s="48" t="str">
        <f>IF(F52=0,"PERNOITE",IF(H52&lt;0,"PERNOITE","INTEGRAL"))</f>
        <v>INTEGRAL</v>
      </c>
      <c r="P52" s="48" t="str">
        <f t="shared" si="9"/>
        <v>EVENTUAL</v>
      </c>
      <c r="Q52" s="51">
        <f t="shared" si="6"/>
        <v>16</v>
      </c>
      <c r="R52" s="52">
        <v>1</v>
      </c>
    </row>
    <row r="53" spans="2:18">
      <c r="B53" s="47">
        <v>1</v>
      </c>
      <c r="C53" s="48" t="s">
        <v>82</v>
      </c>
      <c r="D53" s="48" t="s">
        <v>110</v>
      </c>
      <c r="E53" s="48" t="s">
        <v>66</v>
      </c>
      <c r="F53" s="49">
        <v>715</v>
      </c>
      <c r="G53" s="50">
        <v>645</v>
      </c>
      <c r="H53" s="49">
        <f t="shared" si="7"/>
        <v>-70</v>
      </c>
      <c r="I53" s="49">
        <f t="shared" si="1"/>
        <v>2330</v>
      </c>
      <c r="J53" s="70">
        <v>24</v>
      </c>
      <c r="K53" s="48" t="str">
        <f>LEFT(F53,1)</f>
        <v>7</v>
      </c>
      <c r="L53" s="48" t="str">
        <f>LEFT(G53,1)</f>
        <v>6</v>
      </c>
      <c r="M53" s="48">
        <f t="shared" si="3"/>
        <v>-1</v>
      </c>
      <c r="N53" s="48" t="str">
        <f t="shared" si="4"/>
        <v>70</v>
      </c>
      <c r="O53" s="48" t="str">
        <f>IF(F53=0,"PERNOITE",IF(H53&lt;0,"PERNOITE","INTEGRAL"))</f>
        <v>PERNOITE</v>
      </c>
      <c r="P53" s="48" t="str">
        <f t="shared" si="9"/>
        <v>MENSALISTA</v>
      </c>
      <c r="Q53" s="51">
        <f t="shared" si="6"/>
        <v>9.6</v>
      </c>
      <c r="R53" s="52">
        <v>1</v>
      </c>
    </row>
    <row r="54" spans="2:18">
      <c r="B54" s="47">
        <v>1</v>
      </c>
      <c r="C54" s="48" t="s">
        <v>82</v>
      </c>
      <c r="D54" s="48" t="s">
        <v>111</v>
      </c>
      <c r="E54" s="48" t="s">
        <v>66</v>
      </c>
      <c r="F54" s="49">
        <v>1700</v>
      </c>
      <c r="G54" s="50">
        <v>800</v>
      </c>
      <c r="H54" s="49">
        <f t="shared" si="7"/>
        <v>-900</v>
      </c>
      <c r="I54" s="49">
        <f t="shared" si="1"/>
        <v>1500</v>
      </c>
      <c r="J54" s="70">
        <v>15</v>
      </c>
      <c r="K54" s="48" t="str">
        <f t="shared" si="8"/>
        <v>17</v>
      </c>
      <c r="L54" s="48" t="str">
        <f>LEFT(G54,1)</f>
        <v>8</v>
      </c>
      <c r="M54" s="48">
        <f t="shared" si="3"/>
        <v>-9</v>
      </c>
      <c r="N54" s="48" t="str">
        <f t="shared" si="4"/>
        <v>00</v>
      </c>
      <c r="O54" s="48" t="str">
        <f>IF(F54=0,"PERNOITE",IF(H54&lt;0,"PERNOITE","INTEGRAL"))</f>
        <v>PERNOITE</v>
      </c>
      <c r="P54" s="48" t="str">
        <f t="shared" si="9"/>
        <v>MENSALISTA</v>
      </c>
      <c r="Q54" s="51">
        <f t="shared" si="6"/>
        <v>9.6</v>
      </c>
      <c r="R54" s="52">
        <v>1</v>
      </c>
    </row>
    <row r="55" spans="2:18">
      <c r="B55" s="47">
        <v>1</v>
      </c>
      <c r="C55" s="48" t="s">
        <v>82</v>
      </c>
      <c r="D55" s="48" t="s">
        <v>112</v>
      </c>
      <c r="E55" s="48" t="s">
        <v>66</v>
      </c>
      <c r="F55" s="49">
        <v>1045</v>
      </c>
      <c r="G55" s="50">
        <v>815</v>
      </c>
      <c r="H55" s="49">
        <f t="shared" si="7"/>
        <v>-230</v>
      </c>
      <c r="I55" s="49">
        <f t="shared" si="1"/>
        <v>2170</v>
      </c>
      <c r="J55" s="70">
        <v>22</v>
      </c>
      <c r="K55" s="48" t="str">
        <f t="shared" si="8"/>
        <v>10</v>
      </c>
      <c r="L55" s="48" t="str">
        <f>LEFT(G55,1)</f>
        <v>8</v>
      </c>
      <c r="M55" s="48">
        <f t="shared" si="3"/>
        <v>-2</v>
      </c>
      <c r="N55" s="48" t="str">
        <f t="shared" si="4"/>
        <v>30</v>
      </c>
      <c r="O55" s="48" t="str">
        <f>IF(F55=0,"PERNOITE",IF(H55&lt;0,"PERNOITE","INTEGRAL"))</f>
        <v>PERNOITE</v>
      </c>
      <c r="P55" s="48" t="str">
        <f t="shared" si="9"/>
        <v>MENSALISTA</v>
      </c>
      <c r="Q55" s="51">
        <f t="shared" si="6"/>
        <v>9.6</v>
      </c>
      <c r="R55" s="52">
        <v>1</v>
      </c>
    </row>
    <row r="56" spans="2:18">
      <c r="B56" s="47">
        <v>2</v>
      </c>
      <c r="C56" s="48" t="s">
        <v>82</v>
      </c>
      <c r="D56" s="48" t="s">
        <v>113</v>
      </c>
      <c r="E56" s="48" t="s">
        <v>66</v>
      </c>
      <c r="F56" s="49">
        <v>700</v>
      </c>
      <c r="G56" s="50">
        <v>1330</v>
      </c>
      <c r="H56" s="49">
        <f t="shared" si="7"/>
        <v>630</v>
      </c>
      <c r="I56" s="49">
        <f t="shared" si="1"/>
        <v>630</v>
      </c>
      <c r="J56" s="70">
        <v>7</v>
      </c>
      <c r="K56" s="48" t="str">
        <f>LEFT(F56,1)</f>
        <v>7</v>
      </c>
      <c r="L56" s="48" t="str">
        <f t="shared" si="8"/>
        <v>13</v>
      </c>
      <c r="M56" s="48">
        <f t="shared" si="3"/>
        <v>6</v>
      </c>
      <c r="N56" s="48" t="str">
        <f t="shared" si="4"/>
        <v>30</v>
      </c>
      <c r="O56" s="48" t="str">
        <f>IF(F56=0,"PERNOITE",IF(H56&lt;0,"PERNOITE","INTEGRAL"))</f>
        <v>INTEGRAL</v>
      </c>
      <c r="P56" s="48" t="str">
        <f t="shared" si="9"/>
        <v>EVENTUAL</v>
      </c>
      <c r="Q56" s="51">
        <f t="shared" si="6"/>
        <v>18</v>
      </c>
      <c r="R56" s="52">
        <v>1</v>
      </c>
    </row>
    <row r="57" spans="2:18">
      <c r="B57" s="47">
        <v>2</v>
      </c>
      <c r="C57" s="48" t="s">
        <v>82</v>
      </c>
      <c r="D57" s="48" t="s">
        <v>114</v>
      </c>
      <c r="E57" s="48" t="s">
        <v>66</v>
      </c>
      <c r="F57" s="49">
        <v>730</v>
      </c>
      <c r="G57" s="50">
        <v>1330</v>
      </c>
      <c r="H57" s="49">
        <f t="shared" si="7"/>
        <v>600</v>
      </c>
      <c r="I57" s="49">
        <f t="shared" si="1"/>
        <v>600</v>
      </c>
      <c r="J57" s="70">
        <v>6</v>
      </c>
      <c r="K57" s="48" t="str">
        <f>LEFT(F57,1)</f>
        <v>7</v>
      </c>
      <c r="L57" s="48" t="str">
        <f t="shared" si="8"/>
        <v>13</v>
      </c>
      <c r="M57" s="48">
        <f t="shared" si="3"/>
        <v>6</v>
      </c>
      <c r="N57" s="48" t="str">
        <f t="shared" si="4"/>
        <v>00</v>
      </c>
      <c r="O57" s="48" t="str">
        <f>IF(F57=0,"PERNOITE",IF(H57&lt;0,"PERNOITE","INTEGRAL"))</f>
        <v>INTEGRAL</v>
      </c>
      <c r="P57" s="48" t="str">
        <f t="shared" si="9"/>
        <v>EVENTUAL</v>
      </c>
      <c r="Q57" s="51">
        <f t="shared" si="6"/>
        <v>18</v>
      </c>
      <c r="R57" s="52">
        <v>1</v>
      </c>
    </row>
    <row r="58" spans="2:18">
      <c r="B58" s="47">
        <v>2</v>
      </c>
      <c r="C58" s="48" t="s">
        <v>82</v>
      </c>
      <c r="D58" s="48" t="s">
        <v>115</v>
      </c>
      <c r="E58" s="48" t="s">
        <v>66</v>
      </c>
      <c r="F58" s="49">
        <v>1215</v>
      </c>
      <c r="G58" s="50">
        <v>1400</v>
      </c>
      <c r="H58" s="49">
        <f t="shared" si="7"/>
        <v>185</v>
      </c>
      <c r="I58" s="49">
        <f t="shared" si="1"/>
        <v>185</v>
      </c>
      <c r="J58" s="70">
        <v>2</v>
      </c>
      <c r="K58" s="48" t="str">
        <f t="shared" si="8"/>
        <v>12</v>
      </c>
      <c r="L58" s="48" t="str">
        <f t="shared" si="8"/>
        <v>14</v>
      </c>
      <c r="M58" s="48">
        <f t="shared" si="3"/>
        <v>2</v>
      </c>
      <c r="N58" s="48" t="str">
        <f t="shared" si="4"/>
        <v>85</v>
      </c>
      <c r="O58" s="48" t="str">
        <f>IF(F58=0,"PERNOITE",IF(H58&lt;0,"PERNOITE","INTEGRAL"))</f>
        <v>INTEGRAL</v>
      </c>
      <c r="P58" s="48" t="str">
        <f t="shared" si="9"/>
        <v>EVENTUAL</v>
      </c>
      <c r="Q58" s="51">
        <f t="shared" si="6"/>
        <v>10</v>
      </c>
      <c r="R58" s="52">
        <v>1</v>
      </c>
    </row>
    <row r="59" spans="2:18">
      <c r="B59" s="47">
        <v>2</v>
      </c>
      <c r="C59" s="48" t="s">
        <v>82</v>
      </c>
      <c r="D59" s="48" t="s">
        <v>116</v>
      </c>
      <c r="E59" s="48" t="s">
        <v>66</v>
      </c>
      <c r="F59" s="49">
        <v>745</v>
      </c>
      <c r="G59" s="50">
        <v>1400</v>
      </c>
      <c r="H59" s="49">
        <f t="shared" si="7"/>
        <v>655</v>
      </c>
      <c r="I59" s="49">
        <f t="shared" si="1"/>
        <v>655</v>
      </c>
      <c r="J59" s="70">
        <v>7</v>
      </c>
      <c r="K59" s="48" t="str">
        <f>LEFT(F59,1)</f>
        <v>7</v>
      </c>
      <c r="L59" s="48" t="str">
        <f t="shared" si="8"/>
        <v>14</v>
      </c>
      <c r="M59" s="48">
        <f t="shared" si="3"/>
        <v>7</v>
      </c>
      <c r="N59" s="48" t="str">
        <f t="shared" si="4"/>
        <v>55</v>
      </c>
      <c r="O59" s="48" t="str">
        <f>IF(F59=0,"PERNOITE",IF(H59&lt;0,"PERNOITE","INTEGRAL"))</f>
        <v>INTEGRAL</v>
      </c>
      <c r="P59" s="48" t="str">
        <f t="shared" si="9"/>
        <v>EVENTUAL</v>
      </c>
      <c r="Q59" s="51">
        <f t="shared" si="6"/>
        <v>20</v>
      </c>
      <c r="R59" s="52">
        <v>1</v>
      </c>
    </row>
    <row r="60" spans="2:18">
      <c r="B60" s="47">
        <v>2</v>
      </c>
      <c r="C60" s="48" t="s">
        <v>82</v>
      </c>
      <c r="D60" s="48" t="s">
        <v>117</v>
      </c>
      <c r="E60" s="48" t="s">
        <v>66</v>
      </c>
      <c r="F60" s="49">
        <v>1315</v>
      </c>
      <c r="G60" s="50">
        <v>1430</v>
      </c>
      <c r="H60" s="49">
        <f t="shared" si="7"/>
        <v>115</v>
      </c>
      <c r="I60" s="49">
        <f t="shared" si="1"/>
        <v>115</v>
      </c>
      <c r="J60" s="70">
        <v>2</v>
      </c>
      <c r="K60" s="48" t="str">
        <f t="shared" si="8"/>
        <v>13</v>
      </c>
      <c r="L60" s="48" t="str">
        <f t="shared" si="8"/>
        <v>14</v>
      </c>
      <c r="M60" s="48">
        <f t="shared" si="3"/>
        <v>1</v>
      </c>
      <c r="N60" s="48" t="str">
        <f t="shared" si="4"/>
        <v>15</v>
      </c>
      <c r="O60" s="48" t="str">
        <f>IF(F60=0,"PERNOITE",IF(H60&lt;0,"PERNOITE","INTEGRAL"))</f>
        <v>INTEGRAL</v>
      </c>
      <c r="P60" s="48" t="str">
        <f t="shared" si="9"/>
        <v>EVENTUAL</v>
      </c>
      <c r="Q60" s="51">
        <f t="shared" si="6"/>
        <v>10</v>
      </c>
      <c r="R60" s="52">
        <v>1</v>
      </c>
    </row>
    <row r="61" spans="2:18">
      <c r="B61" s="47">
        <v>2</v>
      </c>
      <c r="C61" s="48" t="s">
        <v>82</v>
      </c>
      <c r="D61" s="48" t="s">
        <v>118</v>
      </c>
      <c r="E61" s="48" t="s">
        <v>66</v>
      </c>
      <c r="F61" s="49">
        <v>715</v>
      </c>
      <c r="G61" s="50">
        <v>1430</v>
      </c>
      <c r="H61" s="49">
        <f t="shared" si="7"/>
        <v>715</v>
      </c>
      <c r="I61" s="49">
        <f t="shared" si="1"/>
        <v>715</v>
      </c>
      <c r="J61" s="70">
        <v>8</v>
      </c>
      <c r="K61" s="48" t="str">
        <f>LEFT(F61,1)</f>
        <v>7</v>
      </c>
      <c r="L61" s="48" t="str">
        <f t="shared" si="8"/>
        <v>14</v>
      </c>
      <c r="M61" s="48">
        <f t="shared" si="3"/>
        <v>7</v>
      </c>
      <c r="N61" s="48" t="str">
        <f t="shared" si="4"/>
        <v>15</v>
      </c>
      <c r="O61" s="48" t="str">
        <f>IF(F61=0,"PERNOITE",IF(H61&lt;0,"PERNOITE","INTEGRAL"))</f>
        <v>INTEGRAL</v>
      </c>
      <c r="P61" s="48" t="str">
        <f t="shared" si="9"/>
        <v>EVENTUAL</v>
      </c>
      <c r="Q61" s="51">
        <f t="shared" si="6"/>
        <v>20</v>
      </c>
      <c r="R61" s="52">
        <v>1</v>
      </c>
    </row>
    <row r="62" spans="2:18">
      <c r="B62" s="47">
        <v>2</v>
      </c>
      <c r="C62" s="48" t="s">
        <v>82</v>
      </c>
      <c r="D62" s="48" t="s">
        <v>119</v>
      </c>
      <c r="E62" s="48" t="s">
        <v>66</v>
      </c>
      <c r="F62" s="49">
        <v>1200</v>
      </c>
      <c r="G62" s="50">
        <v>1430</v>
      </c>
      <c r="H62" s="49">
        <f t="shared" si="7"/>
        <v>230</v>
      </c>
      <c r="I62" s="49">
        <f t="shared" si="1"/>
        <v>230</v>
      </c>
      <c r="J62" s="70">
        <v>3</v>
      </c>
      <c r="K62" s="48" t="str">
        <f t="shared" si="8"/>
        <v>12</v>
      </c>
      <c r="L62" s="48" t="str">
        <f t="shared" si="8"/>
        <v>14</v>
      </c>
      <c r="M62" s="48">
        <f t="shared" si="3"/>
        <v>2</v>
      </c>
      <c r="N62" s="48" t="str">
        <f t="shared" si="4"/>
        <v>30</v>
      </c>
      <c r="O62" s="48" t="str">
        <f>IF(F62=0,"PERNOITE",IF(H62&lt;0,"PERNOITE","INTEGRAL"))</f>
        <v>INTEGRAL</v>
      </c>
      <c r="P62" s="48" t="str">
        <f t="shared" si="9"/>
        <v>EVENTUAL</v>
      </c>
      <c r="Q62" s="51">
        <f t="shared" si="6"/>
        <v>10</v>
      </c>
      <c r="R62" s="52">
        <v>1</v>
      </c>
    </row>
    <row r="63" spans="2:18">
      <c r="B63" s="47">
        <v>2</v>
      </c>
      <c r="C63" s="48" t="s">
        <v>82</v>
      </c>
      <c r="D63" s="48" t="s">
        <v>120</v>
      </c>
      <c r="E63" s="48" t="s">
        <v>66</v>
      </c>
      <c r="F63" s="49">
        <v>1330</v>
      </c>
      <c r="G63" s="50">
        <v>1500</v>
      </c>
      <c r="H63" s="49">
        <f t="shared" si="7"/>
        <v>170</v>
      </c>
      <c r="I63" s="49">
        <f t="shared" si="1"/>
        <v>170</v>
      </c>
      <c r="J63" s="70">
        <v>2</v>
      </c>
      <c r="K63" s="48" t="str">
        <f t="shared" si="8"/>
        <v>13</v>
      </c>
      <c r="L63" s="48" t="str">
        <f t="shared" si="8"/>
        <v>15</v>
      </c>
      <c r="M63" s="48">
        <f t="shared" si="3"/>
        <v>2</v>
      </c>
      <c r="N63" s="48" t="str">
        <f t="shared" si="4"/>
        <v>70</v>
      </c>
      <c r="O63" s="48" t="str">
        <f>IF(F63=0,"PERNOITE",IF(H63&lt;0,"PERNOITE","INTEGRAL"))</f>
        <v>INTEGRAL</v>
      </c>
      <c r="P63" s="48" t="str">
        <f t="shared" si="9"/>
        <v>EVENTUAL</v>
      </c>
      <c r="Q63" s="51">
        <f t="shared" si="6"/>
        <v>10</v>
      </c>
      <c r="R63" s="52">
        <v>1</v>
      </c>
    </row>
    <row r="64" spans="2:18">
      <c r="B64" s="47">
        <v>2</v>
      </c>
      <c r="C64" s="48" t="s">
        <v>82</v>
      </c>
      <c r="D64" s="48" t="s">
        <v>121</v>
      </c>
      <c r="E64" s="48" t="s">
        <v>66</v>
      </c>
      <c r="F64" s="49">
        <v>1145</v>
      </c>
      <c r="G64" s="50">
        <v>1500</v>
      </c>
      <c r="H64" s="49">
        <f t="shared" si="7"/>
        <v>355</v>
      </c>
      <c r="I64" s="49">
        <f t="shared" si="1"/>
        <v>355</v>
      </c>
      <c r="J64" s="70">
        <v>4</v>
      </c>
      <c r="K64" s="48" t="str">
        <f t="shared" si="8"/>
        <v>11</v>
      </c>
      <c r="L64" s="48" t="str">
        <f t="shared" si="8"/>
        <v>15</v>
      </c>
      <c r="M64" s="48">
        <f t="shared" si="3"/>
        <v>4</v>
      </c>
      <c r="N64" s="48" t="str">
        <f t="shared" si="4"/>
        <v>55</v>
      </c>
      <c r="O64" s="48" t="str">
        <f>IF(F64=0,"PERNOITE",IF(H64&lt;0,"PERNOITE","INTEGRAL"))</f>
        <v>INTEGRAL</v>
      </c>
      <c r="P64" s="48" t="str">
        <f t="shared" si="9"/>
        <v>EVENTUAL</v>
      </c>
      <c r="Q64" s="51">
        <f t="shared" si="6"/>
        <v>14</v>
      </c>
      <c r="R64" s="52">
        <v>1</v>
      </c>
    </row>
    <row r="65" spans="2:18">
      <c r="B65" s="47">
        <v>2</v>
      </c>
      <c r="C65" s="48" t="s">
        <v>82</v>
      </c>
      <c r="D65" s="48" t="s">
        <v>122</v>
      </c>
      <c r="E65" s="48" t="s">
        <v>66</v>
      </c>
      <c r="F65" s="49">
        <v>1015</v>
      </c>
      <c r="G65" s="50">
        <v>1530</v>
      </c>
      <c r="H65" s="49">
        <f t="shared" si="7"/>
        <v>515</v>
      </c>
      <c r="I65" s="49">
        <f t="shared" si="1"/>
        <v>515</v>
      </c>
      <c r="J65" s="70">
        <v>6</v>
      </c>
      <c r="K65" s="48" t="str">
        <f t="shared" si="8"/>
        <v>10</v>
      </c>
      <c r="L65" s="48" t="str">
        <f t="shared" si="8"/>
        <v>15</v>
      </c>
      <c r="M65" s="48">
        <f t="shared" si="3"/>
        <v>5</v>
      </c>
      <c r="N65" s="48" t="str">
        <f t="shared" si="4"/>
        <v>15</v>
      </c>
      <c r="O65" s="48" t="str">
        <f>IF(F65=0,"PERNOITE",IF(H65&lt;0,"PERNOITE","INTEGRAL"))</f>
        <v>INTEGRAL</v>
      </c>
      <c r="P65" s="48" t="str">
        <f t="shared" si="9"/>
        <v>EVENTUAL</v>
      </c>
      <c r="Q65" s="51">
        <f t="shared" si="6"/>
        <v>16</v>
      </c>
      <c r="R65" s="52">
        <v>1</v>
      </c>
    </row>
    <row r="66" spans="2:18">
      <c r="B66" s="47">
        <v>2</v>
      </c>
      <c r="C66" s="48" t="s">
        <v>82</v>
      </c>
      <c r="D66" s="48" t="s">
        <v>123</v>
      </c>
      <c r="E66" s="48" t="s">
        <v>66</v>
      </c>
      <c r="F66" s="49">
        <v>900</v>
      </c>
      <c r="G66" s="50">
        <v>1615</v>
      </c>
      <c r="H66" s="49">
        <f t="shared" si="7"/>
        <v>715</v>
      </c>
      <c r="I66" s="49">
        <f t="shared" si="1"/>
        <v>715</v>
      </c>
      <c r="J66" s="70">
        <v>8</v>
      </c>
      <c r="K66" s="48" t="str">
        <f>LEFT(F66,1)</f>
        <v>9</v>
      </c>
      <c r="L66" s="48" t="str">
        <f t="shared" si="8"/>
        <v>16</v>
      </c>
      <c r="M66" s="48">
        <f t="shared" si="3"/>
        <v>7</v>
      </c>
      <c r="N66" s="48" t="str">
        <f t="shared" si="4"/>
        <v>15</v>
      </c>
      <c r="O66" s="48" t="str">
        <f>IF(F66=0,"PERNOITE",IF(H66&lt;0,"PERNOITE","INTEGRAL"))</f>
        <v>INTEGRAL</v>
      </c>
      <c r="P66" s="48" t="str">
        <f t="shared" si="9"/>
        <v>EVENTUAL</v>
      </c>
      <c r="Q66" s="51">
        <f t="shared" si="6"/>
        <v>20</v>
      </c>
      <c r="R66" s="52">
        <v>1</v>
      </c>
    </row>
    <row r="67" spans="2:18">
      <c r="B67" s="47">
        <v>1</v>
      </c>
      <c r="C67" s="48" t="s">
        <v>82</v>
      </c>
      <c r="D67" s="48" t="s">
        <v>124</v>
      </c>
      <c r="E67" s="48" t="s">
        <v>66</v>
      </c>
      <c r="F67" s="49">
        <v>700</v>
      </c>
      <c r="G67" s="50">
        <v>1615</v>
      </c>
      <c r="H67" s="49">
        <f t="shared" si="7"/>
        <v>915</v>
      </c>
      <c r="I67" s="49">
        <f t="shared" si="1"/>
        <v>915</v>
      </c>
      <c r="J67" s="70">
        <v>10</v>
      </c>
      <c r="K67" s="48" t="str">
        <f>LEFT(F67,1)</f>
        <v>7</v>
      </c>
      <c r="L67" s="48" t="str">
        <f t="shared" si="8"/>
        <v>16</v>
      </c>
      <c r="M67" s="48">
        <f t="shared" si="3"/>
        <v>9</v>
      </c>
      <c r="N67" s="48" t="str">
        <f t="shared" si="4"/>
        <v>15</v>
      </c>
      <c r="O67" s="48" t="str">
        <f>IF(F67=0,"PERNOITE",IF(H67&lt;0,"PERNOITE","INTEGRAL"))</f>
        <v>INTEGRAL</v>
      </c>
      <c r="P67" s="48" t="str">
        <f t="shared" si="9"/>
        <v>MENSALISTA</v>
      </c>
      <c r="Q67" s="51">
        <f t="shared" si="6"/>
        <v>9.6</v>
      </c>
      <c r="R67" s="52">
        <v>1</v>
      </c>
    </row>
    <row r="68" spans="2:18">
      <c r="B68" s="47">
        <v>2</v>
      </c>
      <c r="C68" s="48" t="s">
        <v>82</v>
      </c>
      <c r="D68" s="48" t="s">
        <v>125</v>
      </c>
      <c r="E68" s="48" t="s">
        <v>66</v>
      </c>
      <c r="F68" s="49">
        <v>1330</v>
      </c>
      <c r="G68" s="50">
        <v>1645</v>
      </c>
      <c r="H68" s="49">
        <f t="shared" si="7"/>
        <v>315</v>
      </c>
      <c r="I68" s="49">
        <f t="shared" si="1"/>
        <v>315</v>
      </c>
      <c r="J68" s="70">
        <v>4</v>
      </c>
      <c r="K68" s="48" t="str">
        <f t="shared" si="8"/>
        <v>13</v>
      </c>
      <c r="L68" s="48" t="str">
        <f t="shared" si="8"/>
        <v>16</v>
      </c>
      <c r="M68" s="48">
        <f t="shared" si="3"/>
        <v>3</v>
      </c>
      <c r="N68" s="48" t="str">
        <f t="shared" si="4"/>
        <v>15</v>
      </c>
      <c r="O68" s="48" t="str">
        <f>IF(F68=0,"PERNOITE",IF(H68&lt;0,"PERNOITE","INTEGRAL"))</f>
        <v>INTEGRAL</v>
      </c>
      <c r="P68" s="48" t="str">
        <f t="shared" si="9"/>
        <v>EVENTUAL</v>
      </c>
      <c r="Q68" s="51">
        <f t="shared" si="6"/>
        <v>12</v>
      </c>
      <c r="R68" s="52">
        <v>1</v>
      </c>
    </row>
    <row r="69" spans="2:18">
      <c r="B69" s="47">
        <v>2</v>
      </c>
      <c r="C69" s="48" t="s">
        <v>82</v>
      </c>
      <c r="D69" s="48" t="s">
        <v>126</v>
      </c>
      <c r="E69" s="48" t="s">
        <v>66</v>
      </c>
      <c r="F69" s="49">
        <v>930</v>
      </c>
      <c r="G69" s="50">
        <v>1700</v>
      </c>
      <c r="H69" s="49">
        <f t="shared" si="7"/>
        <v>770</v>
      </c>
      <c r="I69" s="49">
        <f t="shared" si="1"/>
        <v>770</v>
      </c>
      <c r="J69" s="70">
        <v>8</v>
      </c>
      <c r="K69" s="48" t="str">
        <f>LEFT(F69,1)</f>
        <v>9</v>
      </c>
      <c r="L69" s="48" t="str">
        <f t="shared" si="8"/>
        <v>17</v>
      </c>
      <c r="M69" s="48">
        <f t="shared" si="3"/>
        <v>8</v>
      </c>
      <c r="N69" s="48" t="str">
        <f t="shared" si="4"/>
        <v>70</v>
      </c>
      <c r="O69" s="48" t="str">
        <f>IF(F69=0,"PERNOITE",IF(H69&lt;0,"PERNOITE","INTEGRAL"))</f>
        <v>INTEGRAL</v>
      </c>
      <c r="P69" s="48" t="str">
        <f t="shared" si="9"/>
        <v>EVENTUAL</v>
      </c>
      <c r="Q69" s="51">
        <f t="shared" si="6"/>
        <v>22</v>
      </c>
      <c r="R69" s="52">
        <v>1</v>
      </c>
    </row>
    <row r="70" spans="2:18">
      <c r="B70" s="47">
        <v>2</v>
      </c>
      <c r="C70" s="48" t="s">
        <v>82</v>
      </c>
      <c r="D70" s="48" t="s">
        <v>127</v>
      </c>
      <c r="E70" s="48" t="s">
        <v>66</v>
      </c>
      <c r="F70" s="49">
        <v>1030</v>
      </c>
      <c r="G70" s="50">
        <v>1700</v>
      </c>
      <c r="H70" s="49">
        <f t="shared" si="7"/>
        <v>670</v>
      </c>
      <c r="I70" s="49">
        <f t="shared" si="1"/>
        <v>670</v>
      </c>
      <c r="J70" s="70">
        <v>7</v>
      </c>
      <c r="K70" s="48" t="str">
        <f t="shared" si="8"/>
        <v>10</v>
      </c>
      <c r="L70" s="48" t="str">
        <f t="shared" si="8"/>
        <v>17</v>
      </c>
      <c r="M70" s="48">
        <f t="shared" si="3"/>
        <v>7</v>
      </c>
      <c r="N70" s="48" t="str">
        <f t="shared" si="4"/>
        <v>70</v>
      </c>
      <c r="O70" s="48" t="str">
        <f>IF(F70=0,"PERNOITE",IF(H70&lt;0,"PERNOITE","INTEGRAL"))</f>
        <v>INTEGRAL</v>
      </c>
      <c r="P70" s="48" t="str">
        <f t="shared" si="9"/>
        <v>EVENTUAL</v>
      </c>
      <c r="Q70" s="51">
        <f t="shared" si="6"/>
        <v>20</v>
      </c>
      <c r="R70" s="52">
        <v>1</v>
      </c>
    </row>
    <row r="71" spans="2:18">
      <c r="B71" s="47">
        <v>2</v>
      </c>
      <c r="C71" s="48" t="s">
        <v>82</v>
      </c>
      <c r="D71" s="48" t="s">
        <v>128</v>
      </c>
      <c r="E71" s="48" t="s">
        <v>66</v>
      </c>
      <c r="F71" s="49">
        <v>1145</v>
      </c>
      <c r="G71" s="50">
        <v>1700</v>
      </c>
      <c r="H71" s="49">
        <f t="shared" si="7"/>
        <v>555</v>
      </c>
      <c r="I71" s="49">
        <f t="shared" si="1"/>
        <v>555</v>
      </c>
      <c r="J71" s="70">
        <v>6</v>
      </c>
      <c r="K71" s="48" t="str">
        <f t="shared" si="8"/>
        <v>11</v>
      </c>
      <c r="L71" s="48" t="str">
        <f t="shared" si="8"/>
        <v>17</v>
      </c>
      <c r="M71" s="48">
        <f t="shared" si="3"/>
        <v>6</v>
      </c>
      <c r="N71" s="48" t="str">
        <f t="shared" si="4"/>
        <v>55</v>
      </c>
      <c r="O71" s="48" t="str">
        <f>IF(F71=0,"PERNOITE",IF(H71&lt;0,"PERNOITE","INTEGRAL"))</f>
        <v>INTEGRAL</v>
      </c>
      <c r="P71" s="48" t="str">
        <f t="shared" si="9"/>
        <v>EVENTUAL</v>
      </c>
      <c r="Q71" s="51">
        <f t="shared" si="6"/>
        <v>18</v>
      </c>
      <c r="R71" s="52">
        <v>1</v>
      </c>
    </row>
    <row r="72" spans="2:18">
      <c r="B72" s="47">
        <v>2</v>
      </c>
      <c r="C72" s="48" t="s">
        <v>82</v>
      </c>
      <c r="D72" s="48" t="s">
        <v>129</v>
      </c>
      <c r="E72" s="48" t="s">
        <v>66</v>
      </c>
      <c r="F72" s="49">
        <v>915</v>
      </c>
      <c r="G72" s="50">
        <v>1700</v>
      </c>
      <c r="H72" s="49">
        <f t="shared" si="7"/>
        <v>785</v>
      </c>
      <c r="I72" s="49">
        <f t="shared" si="1"/>
        <v>785</v>
      </c>
      <c r="J72" s="70">
        <v>8</v>
      </c>
      <c r="K72" s="48" t="str">
        <f t="shared" ref="K72:K79" si="10">LEFT(F72,1)</f>
        <v>9</v>
      </c>
      <c r="L72" s="48" t="str">
        <f t="shared" si="8"/>
        <v>17</v>
      </c>
      <c r="M72" s="48">
        <f t="shared" si="3"/>
        <v>8</v>
      </c>
      <c r="N72" s="48" t="str">
        <f t="shared" si="4"/>
        <v>85</v>
      </c>
      <c r="O72" s="48" t="str">
        <f>IF(F72=0,"PERNOITE",IF(H72&lt;0,"PERNOITE","INTEGRAL"))</f>
        <v>INTEGRAL</v>
      </c>
      <c r="P72" s="48" t="str">
        <f t="shared" si="9"/>
        <v>EVENTUAL</v>
      </c>
      <c r="Q72" s="51">
        <f t="shared" si="6"/>
        <v>22</v>
      </c>
      <c r="R72" s="52">
        <v>1</v>
      </c>
    </row>
    <row r="73" spans="2:18">
      <c r="B73" s="47">
        <v>1</v>
      </c>
      <c r="C73" s="48" t="s">
        <v>82</v>
      </c>
      <c r="D73" s="48" t="s">
        <v>130</v>
      </c>
      <c r="E73" s="48" t="s">
        <v>66</v>
      </c>
      <c r="F73" s="49">
        <v>615</v>
      </c>
      <c r="G73" s="50">
        <v>1700</v>
      </c>
      <c r="H73" s="49">
        <f t="shared" si="7"/>
        <v>1085</v>
      </c>
      <c r="I73" s="49">
        <f t="shared" si="1"/>
        <v>1085</v>
      </c>
      <c r="J73" s="70">
        <v>11</v>
      </c>
      <c r="K73" s="48" t="str">
        <f t="shared" si="10"/>
        <v>6</v>
      </c>
      <c r="L73" s="48" t="str">
        <f t="shared" si="8"/>
        <v>17</v>
      </c>
      <c r="M73" s="48">
        <f t="shared" si="3"/>
        <v>11</v>
      </c>
      <c r="N73" s="48" t="str">
        <f t="shared" si="4"/>
        <v>85</v>
      </c>
      <c r="O73" s="48" t="str">
        <f>IF(F73=0,"PERNOITE",IF(H73&lt;0,"PERNOITE","INTEGRAL"))</f>
        <v>INTEGRAL</v>
      </c>
      <c r="P73" s="48" t="str">
        <f t="shared" si="9"/>
        <v>MENSALISTA</v>
      </c>
      <c r="Q73" s="51">
        <f t="shared" si="6"/>
        <v>9.6</v>
      </c>
      <c r="R73" s="52">
        <v>1</v>
      </c>
    </row>
    <row r="74" spans="2:18">
      <c r="B74" s="47">
        <v>1</v>
      </c>
      <c r="C74" s="48" t="s">
        <v>82</v>
      </c>
      <c r="D74" s="48" t="s">
        <v>131</v>
      </c>
      <c r="E74" s="48" t="s">
        <v>66</v>
      </c>
      <c r="F74" s="49">
        <v>815</v>
      </c>
      <c r="G74" s="50">
        <v>1700</v>
      </c>
      <c r="H74" s="49">
        <f t="shared" si="7"/>
        <v>885</v>
      </c>
      <c r="I74" s="49">
        <f t="shared" si="1"/>
        <v>885</v>
      </c>
      <c r="J74" s="70">
        <v>9</v>
      </c>
      <c r="K74" s="48" t="str">
        <f t="shared" si="10"/>
        <v>8</v>
      </c>
      <c r="L74" s="48" t="str">
        <f t="shared" si="8"/>
        <v>17</v>
      </c>
      <c r="M74" s="48">
        <f t="shared" si="3"/>
        <v>9</v>
      </c>
      <c r="N74" s="48" t="str">
        <f t="shared" si="4"/>
        <v>85</v>
      </c>
      <c r="O74" s="48" t="str">
        <f>IF(F74=0,"PERNOITE",IF(H74&lt;0,"PERNOITE","INTEGRAL"))</f>
        <v>INTEGRAL</v>
      </c>
      <c r="P74" s="48" t="str">
        <f t="shared" si="9"/>
        <v>MENSALISTA</v>
      </c>
      <c r="Q74" s="51">
        <f t="shared" si="6"/>
        <v>9.6</v>
      </c>
      <c r="R74" s="52">
        <v>1</v>
      </c>
    </row>
    <row r="75" spans="2:18">
      <c r="B75" s="47">
        <v>1</v>
      </c>
      <c r="C75" s="48" t="s">
        <v>82</v>
      </c>
      <c r="D75" s="48" t="s">
        <v>132</v>
      </c>
      <c r="E75" s="48" t="s">
        <v>66</v>
      </c>
      <c r="F75" s="49">
        <v>715</v>
      </c>
      <c r="G75" s="50">
        <v>1715</v>
      </c>
      <c r="H75" s="49">
        <f t="shared" si="7"/>
        <v>1000</v>
      </c>
      <c r="I75" s="49">
        <f t="shared" ref="I75:I138" si="11">IF(H75&lt;0,(H75+2400),H75)</f>
        <v>1000</v>
      </c>
      <c r="J75" s="70">
        <v>10</v>
      </c>
      <c r="K75" s="48" t="str">
        <f t="shared" si="10"/>
        <v>7</v>
      </c>
      <c r="L75" s="48" t="str">
        <f t="shared" si="8"/>
        <v>17</v>
      </c>
      <c r="M75" s="48">
        <f t="shared" ref="M75:M138" si="12">L75-K75</f>
        <v>10</v>
      </c>
      <c r="N75" s="48" t="str">
        <f t="shared" ref="N75:N138" si="13">RIGHT(H75,2)</f>
        <v>00</v>
      </c>
      <c r="O75" s="48" t="str">
        <f>IF(F75=0,"PERNOITE",IF(H75&lt;0,"PERNOITE","INTEGRAL"))</f>
        <v>INTEGRAL</v>
      </c>
      <c r="P75" s="48" t="str">
        <f t="shared" si="9"/>
        <v>MENSALISTA</v>
      </c>
      <c r="Q75" s="51">
        <f t="shared" ref="Q75:Q138" si="14">IF(P75="MENSALISTA",$V$10,IF(H75&lt;=100,$S$10,IF(H75&lt;=200,$S$11,IF(P75="EVENTUAL",($S$10+(M75-1)*$T$10),IF(P75="DIARISTA",$U$10)))))</f>
        <v>9.6</v>
      </c>
      <c r="R75" s="52">
        <v>1</v>
      </c>
    </row>
    <row r="76" spans="2:18">
      <c r="B76" s="47">
        <v>1</v>
      </c>
      <c r="C76" s="48" t="s">
        <v>82</v>
      </c>
      <c r="D76" s="48" t="s">
        <v>133</v>
      </c>
      <c r="E76" s="48" t="s">
        <v>66</v>
      </c>
      <c r="F76" s="49">
        <v>630</v>
      </c>
      <c r="G76" s="50">
        <v>1730</v>
      </c>
      <c r="H76" s="49">
        <f t="shared" si="7"/>
        <v>1100</v>
      </c>
      <c r="I76" s="49">
        <f t="shared" si="11"/>
        <v>1100</v>
      </c>
      <c r="J76" s="70">
        <v>11</v>
      </c>
      <c r="K76" s="48" t="str">
        <f t="shared" si="10"/>
        <v>6</v>
      </c>
      <c r="L76" s="48" t="str">
        <f t="shared" si="8"/>
        <v>17</v>
      </c>
      <c r="M76" s="48">
        <f t="shared" si="12"/>
        <v>11</v>
      </c>
      <c r="N76" s="48" t="str">
        <f t="shared" si="13"/>
        <v>00</v>
      </c>
      <c r="O76" s="48" t="str">
        <f>IF(F76=0,"PERNOITE",IF(H76&lt;0,"PERNOITE","INTEGRAL"))</f>
        <v>INTEGRAL</v>
      </c>
      <c r="P76" s="48" t="str">
        <f t="shared" si="9"/>
        <v>MENSALISTA</v>
      </c>
      <c r="Q76" s="51">
        <f t="shared" si="14"/>
        <v>9.6</v>
      </c>
      <c r="R76" s="52">
        <v>1</v>
      </c>
    </row>
    <row r="77" spans="2:18">
      <c r="B77" s="47">
        <v>1</v>
      </c>
      <c r="C77" s="48" t="s">
        <v>82</v>
      </c>
      <c r="D77" s="48" t="s">
        <v>134</v>
      </c>
      <c r="E77" s="48" t="s">
        <v>66</v>
      </c>
      <c r="F77" s="49">
        <v>900</v>
      </c>
      <c r="G77" s="50">
        <v>1800</v>
      </c>
      <c r="H77" s="49">
        <f t="shared" si="7"/>
        <v>900</v>
      </c>
      <c r="I77" s="49">
        <f t="shared" si="11"/>
        <v>900</v>
      </c>
      <c r="J77" s="70">
        <v>9</v>
      </c>
      <c r="K77" s="48" t="str">
        <f t="shared" si="10"/>
        <v>9</v>
      </c>
      <c r="L77" s="48" t="str">
        <f t="shared" si="8"/>
        <v>18</v>
      </c>
      <c r="M77" s="48">
        <f t="shared" si="12"/>
        <v>9</v>
      </c>
      <c r="N77" s="48" t="str">
        <f t="shared" si="13"/>
        <v>00</v>
      </c>
      <c r="O77" s="48" t="str">
        <f>IF(F77=0,"PERNOITE",IF(H77&lt;0,"PERNOITE","INTEGRAL"))</f>
        <v>INTEGRAL</v>
      </c>
      <c r="P77" s="48" t="str">
        <f t="shared" si="9"/>
        <v>MENSALISTA</v>
      </c>
      <c r="Q77" s="51">
        <f t="shared" si="14"/>
        <v>9.6</v>
      </c>
      <c r="R77" s="52">
        <v>1</v>
      </c>
    </row>
    <row r="78" spans="2:18">
      <c r="B78" s="47">
        <v>1</v>
      </c>
      <c r="C78" s="48" t="s">
        <v>82</v>
      </c>
      <c r="D78" s="48" t="s">
        <v>135</v>
      </c>
      <c r="E78" s="48" t="s">
        <v>66</v>
      </c>
      <c r="F78" s="49">
        <v>815</v>
      </c>
      <c r="G78" s="50">
        <v>1800</v>
      </c>
      <c r="H78" s="49">
        <f t="shared" si="7"/>
        <v>985</v>
      </c>
      <c r="I78" s="49">
        <f t="shared" si="11"/>
        <v>985</v>
      </c>
      <c r="J78" s="70">
        <v>10</v>
      </c>
      <c r="K78" s="48" t="str">
        <f t="shared" si="10"/>
        <v>8</v>
      </c>
      <c r="L78" s="48" t="str">
        <f t="shared" si="8"/>
        <v>18</v>
      </c>
      <c r="M78" s="48">
        <f t="shared" si="12"/>
        <v>10</v>
      </c>
      <c r="N78" s="48" t="str">
        <f t="shared" si="13"/>
        <v>85</v>
      </c>
      <c r="O78" s="48" t="str">
        <f>IF(F78=0,"PERNOITE",IF(H78&lt;0,"PERNOITE","INTEGRAL"))</f>
        <v>INTEGRAL</v>
      </c>
      <c r="P78" s="48" t="str">
        <f t="shared" si="9"/>
        <v>MENSALISTA</v>
      </c>
      <c r="Q78" s="51">
        <f t="shared" si="14"/>
        <v>9.6</v>
      </c>
      <c r="R78" s="52">
        <v>1</v>
      </c>
    </row>
    <row r="79" spans="2:18">
      <c r="B79" s="47">
        <v>1</v>
      </c>
      <c r="C79" s="48" t="s">
        <v>82</v>
      </c>
      <c r="D79" s="48" t="s">
        <v>136</v>
      </c>
      <c r="E79" s="48" t="s">
        <v>66</v>
      </c>
      <c r="F79" s="49">
        <v>800</v>
      </c>
      <c r="G79" s="50">
        <v>1800</v>
      </c>
      <c r="H79" s="49">
        <f t="shared" si="7"/>
        <v>1000</v>
      </c>
      <c r="I79" s="49">
        <f t="shared" si="11"/>
        <v>1000</v>
      </c>
      <c r="J79" s="70">
        <v>10</v>
      </c>
      <c r="K79" s="48" t="str">
        <f t="shared" si="10"/>
        <v>8</v>
      </c>
      <c r="L79" s="48" t="str">
        <f t="shared" si="8"/>
        <v>18</v>
      </c>
      <c r="M79" s="48">
        <f t="shared" si="12"/>
        <v>10</v>
      </c>
      <c r="N79" s="48" t="str">
        <f t="shared" si="13"/>
        <v>00</v>
      </c>
      <c r="O79" s="48" t="str">
        <f>IF(F79=0,"PERNOITE",IF(H79&lt;0,"PERNOITE","INTEGRAL"))</f>
        <v>INTEGRAL</v>
      </c>
      <c r="P79" s="48" t="str">
        <f t="shared" si="9"/>
        <v>MENSALISTA</v>
      </c>
      <c r="Q79" s="51">
        <f t="shared" si="14"/>
        <v>9.6</v>
      </c>
      <c r="R79" s="52">
        <v>1</v>
      </c>
    </row>
    <row r="80" spans="2:18">
      <c r="B80" s="47">
        <v>1</v>
      </c>
      <c r="C80" s="48" t="s">
        <v>82</v>
      </c>
      <c r="D80" s="48" t="s">
        <v>137</v>
      </c>
      <c r="E80" s="48" t="s">
        <v>66</v>
      </c>
      <c r="F80" s="49">
        <v>1000</v>
      </c>
      <c r="G80" s="50">
        <v>1800</v>
      </c>
      <c r="H80" s="49">
        <f t="shared" si="7"/>
        <v>800</v>
      </c>
      <c r="I80" s="49">
        <f t="shared" si="11"/>
        <v>800</v>
      </c>
      <c r="J80" s="70">
        <v>8</v>
      </c>
      <c r="K80" s="48" t="str">
        <f t="shared" si="8"/>
        <v>10</v>
      </c>
      <c r="L80" s="48" t="str">
        <f t="shared" si="8"/>
        <v>18</v>
      </c>
      <c r="M80" s="48">
        <f t="shared" si="12"/>
        <v>8</v>
      </c>
      <c r="N80" s="48" t="str">
        <f t="shared" si="13"/>
        <v>00</v>
      </c>
      <c r="O80" s="48" t="str">
        <f>IF(F80=0,"PERNOITE",IF(H80&lt;0,"PERNOITE","INTEGRAL"))</f>
        <v>INTEGRAL</v>
      </c>
      <c r="P80" s="48" t="str">
        <f t="shared" si="9"/>
        <v>MENSALISTA</v>
      </c>
      <c r="Q80" s="51">
        <f t="shared" si="14"/>
        <v>9.6</v>
      </c>
      <c r="R80" s="52">
        <v>1</v>
      </c>
    </row>
    <row r="81" spans="2:18">
      <c r="B81" s="47">
        <v>2</v>
      </c>
      <c r="C81" s="48" t="s">
        <v>82</v>
      </c>
      <c r="D81" s="48" t="s">
        <v>138</v>
      </c>
      <c r="E81" s="48" t="s">
        <v>66</v>
      </c>
      <c r="F81" s="49">
        <v>1315</v>
      </c>
      <c r="G81" s="50">
        <v>1800</v>
      </c>
      <c r="H81" s="49">
        <f t="shared" si="7"/>
        <v>485</v>
      </c>
      <c r="I81" s="49">
        <f t="shared" si="11"/>
        <v>485</v>
      </c>
      <c r="J81" s="70">
        <v>5</v>
      </c>
      <c r="K81" s="48" t="str">
        <f t="shared" si="8"/>
        <v>13</v>
      </c>
      <c r="L81" s="48" t="str">
        <f t="shared" si="8"/>
        <v>18</v>
      </c>
      <c r="M81" s="48">
        <f t="shared" si="12"/>
        <v>5</v>
      </c>
      <c r="N81" s="48" t="str">
        <f t="shared" si="13"/>
        <v>85</v>
      </c>
      <c r="O81" s="48" t="str">
        <f>IF(F81=0,"PERNOITE",IF(H81&lt;0,"PERNOITE","INTEGRAL"))</f>
        <v>INTEGRAL</v>
      </c>
      <c r="P81" s="48" t="str">
        <f t="shared" si="9"/>
        <v>EVENTUAL</v>
      </c>
      <c r="Q81" s="51">
        <f t="shared" si="14"/>
        <v>16</v>
      </c>
      <c r="R81" s="52">
        <v>1</v>
      </c>
    </row>
    <row r="82" spans="2:18">
      <c r="B82" s="47">
        <v>1</v>
      </c>
      <c r="C82" s="48" t="s">
        <v>82</v>
      </c>
      <c r="D82" s="48" t="s">
        <v>139</v>
      </c>
      <c r="E82" s="48" t="s">
        <v>66</v>
      </c>
      <c r="F82" s="49">
        <v>1930</v>
      </c>
      <c r="G82" s="50">
        <v>1800</v>
      </c>
      <c r="H82" s="49">
        <f t="shared" si="7"/>
        <v>-130</v>
      </c>
      <c r="I82" s="49">
        <f t="shared" si="11"/>
        <v>2270</v>
      </c>
      <c r="J82" s="70">
        <v>23</v>
      </c>
      <c r="K82" s="48" t="str">
        <f t="shared" si="8"/>
        <v>19</v>
      </c>
      <c r="L82" s="48" t="str">
        <f t="shared" si="8"/>
        <v>18</v>
      </c>
      <c r="M82" s="48">
        <f t="shared" si="12"/>
        <v>-1</v>
      </c>
      <c r="N82" s="48" t="str">
        <f t="shared" si="13"/>
        <v>30</v>
      </c>
      <c r="O82" s="48" t="str">
        <f>IF(F82=0,"PERNOITE",IF(H82&lt;0,"PERNOITE","INTEGRAL"))</f>
        <v>PERNOITE</v>
      </c>
      <c r="P82" s="48" t="str">
        <f t="shared" si="9"/>
        <v>MENSALISTA</v>
      </c>
      <c r="Q82" s="51">
        <f t="shared" si="14"/>
        <v>9.6</v>
      </c>
      <c r="R82" s="52">
        <v>1</v>
      </c>
    </row>
    <row r="83" spans="2:18">
      <c r="B83" s="47">
        <v>1</v>
      </c>
      <c r="C83" s="48" t="s">
        <v>82</v>
      </c>
      <c r="D83" s="48" t="s">
        <v>140</v>
      </c>
      <c r="E83" s="48" t="s">
        <v>66</v>
      </c>
      <c r="F83" s="49">
        <v>745</v>
      </c>
      <c r="G83" s="50">
        <v>1815</v>
      </c>
      <c r="H83" s="49">
        <f t="shared" si="7"/>
        <v>1070</v>
      </c>
      <c r="I83" s="49">
        <f t="shared" si="11"/>
        <v>1070</v>
      </c>
      <c r="J83" s="70">
        <v>11</v>
      </c>
      <c r="K83" s="48" t="str">
        <f>LEFT(F83,1)</f>
        <v>7</v>
      </c>
      <c r="L83" s="48" t="str">
        <f t="shared" si="8"/>
        <v>18</v>
      </c>
      <c r="M83" s="48">
        <f t="shared" si="12"/>
        <v>11</v>
      </c>
      <c r="N83" s="48" t="str">
        <f t="shared" si="13"/>
        <v>70</v>
      </c>
      <c r="O83" s="48" t="str">
        <f>IF(F83=0,"PERNOITE",IF(H83&lt;0,"PERNOITE","INTEGRAL"))</f>
        <v>INTEGRAL</v>
      </c>
      <c r="P83" s="48" t="str">
        <f t="shared" si="9"/>
        <v>MENSALISTA</v>
      </c>
      <c r="Q83" s="51">
        <f t="shared" si="14"/>
        <v>9.6</v>
      </c>
      <c r="R83" s="52">
        <v>1</v>
      </c>
    </row>
    <row r="84" spans="2:18">
      <c r="B84" s="47">
        <v>1</v>
      </c>
      <c r="C84" s="48" t="s">
        <v>82</v>
      </c>
      <c r="D84" s="48" t="s">
        <v>141</v>
      </c>
      <c r="E84" s="48" t="s">
        <v>66</v>
      </c>
      <c r="F84" s="49">
        <v>900</v>
      </c>
      <c r="G84" s="50">
        <v>1815</v>
      </c>
      <c r="H84" s="49">
        <f t="shared" si="7"/>
        <v>915</v>
      </c>
      <c r="I84" s="49">
        <f t="shared" si="11"/>
        <v>915</v>
      </c>
      <c r="J84" s="70">
        <v>10</v>
      </c>
      <c r="K84" s="48" t="str">
        <f>LEFT(F84,1)</f>
        <v>9</v>
      </c>
      <c r="L84" s="48" t="str">
        <f t="shared" si="8"/>
        <v>18</v>
      </c>
      <c r="M84" s="48">
        <f t="shared" si="12"/>
        <v>9</v>
      </c>
      <c r="N84" s="48" t="str">
        <f t="shared" si="13"/>
        <v>15</v>
      </c>
      <c r="O84" s="48" t="str">
        <f>IF(F84=0,"PERNOITE",IF(H84&lt;0,"PERNOITE","INTEGRAL"))</f>
        <v>INTEGRAL</v>
      </c>
      <c r="P84" s="48" t="str">
        <f t="shared" si="9"/>
        <v>MENSALISTA</v>
      </c>
      <c r="Q84" s="51">
        <f t="shared" si="14"/>
        <v>9.6</v>
      </c>
      <c r="R84" s="52">
        <v>1</v>
      </c>
    </row>
    <row r="85" spans="2:18">
      <c r="B85" s="47">
        <v>1</v>
      </c>
      <c r="C85" s="48" t="s">
        <v>82</v>
      </c>
      <c r="D85" s="48" t="s">
        <v>142</v>
      </c>
      <c r="E85" s="48" t="s">
        <v>66</v>
      </c>
      <c r="F85" s="49">
        <v>1015</v>
      </c>
      <c r="G85" s="50">
        <v>1815</v>
      </c>
      <c r="H85" s="49">
        <f t="shared" si="7"/>
        <v>800</v>
      </c>
      <c r="I85" s="49">
        <f t="shared" si="11"/>
        <v>800</v>
      </c>
      <c r="J85" s="70">
        <v>8</v>
      </c>
      <c r="K85" s="48" t="str">
        <f t="shared" si="8"/>
        <v>10</v>
      </c>
      <c r="L85" s="48" t="str">
        <f t="shared" si="8"/>
        <v>18</v>
      </c>
      <c r="M85" s="48">
        <f t="shared" si="12"/>
        <v>8</v>
      </c>
      <c r="N85" s="48" t="str">
        <f t="shared" si="13"/>
        <v>00</v>
      </c>
      <c r="O85" s="48" t="str">
        <f>IF(F85=0,"PERNOITE",IF(H85&lt;0,"PERNOITE","INTEGRAL"))</f>
        <v>INTEGRAL</v>
      </c>
      <c r="P85" s="48" t="str">
        <f t="shared" si="9"/>
        <v>MENSALISTA</v>
      </c>
      <c r="Q85" s="51">
        <f t="shared" si="14"/>
        <v>9.6</v>
      </c>
      <c r="R85" s="52">
        <v>1</v>
      </c>
    </row>
    <row r="86" spans="2:18">
      <c r="B86" s="47">
        <v>1</v>
      </c>
      <c r="C86" s="48" t="s">
        <v>82</v>
      </c>
      <c r="D86" s="48" t="s">
        <v>143</v>
      </c>
      <c r="E86" s="48" t="s">
        <v>66</v>
      </c>
      <c r="F86" s="49">
        <v>945</v>
      </c>
      <c r="G86" s="50">
        <v>1830</v>
      </c>
      <c r="H86" s="49">
        <f t="shared" si="7"/>
        <v>885</v>
      </c>
      <c r="I86" s="49">
        <f t="shared" si="11"/>
        <v>885</v>
      </c>
      <c r="J86" s="70">
        <v>9</v>
      </c>
      <c r="K86" s="48" t="str">
        <f>LEFT(F86,1)</f>
        <v>9</v>
      </c>
      <c r="L86" s="48" t="str">
        <f t="shared" si="8"/>
        <v>18</v>
      </c>
      <c r="M86" s="48">
        <f t="shared" si="12"/>
        <v>9</v>
      </c>
      <c r="N86" s="48" t="str">
        <f t="shared" si="13"/>
        <v>85</v>
      </c>
      <c r="O86" s="48" t="str">
        <f>IF(F86=0,"PERNOITE",IF(H86&lt;0,"PERNOITE","INTEGRAL"))</f>
        <v>INTEGRAL</v>
      </c>
      <c r="P86" s="48" t="str">
        <f t="shared" si="9"/>
        <v>MENSALISTA</v>
      </c>
      <c r="Q86" s="51">
        <f t="shared" si="14"/>
        <v>9.6</v>
      </c>
      <c r="R86" s="52">
        <v>1</v>
      </c>
    </row>
    <row r="87" spans="2:18">
      <c r="B87" s="47">
        <v>2</v>
      </c>
      <c r="C87" s="48" t="s">
        <v>82</v>
      </c>
      <c r="D87" s="48" t="s">
        <v>144</v>
      </c>
      <c r="E87" s="48" t="s">
        <v>66</v>
      </c>
      <c r="F87" s="49">
        <v>1230</v>
      </c>
      <c r="G87" s="50">
        <v>1845</v>
      </c>
      <c r="H87" s="49">
        <f t="shared" si="7"/>
        <v>615</v>
      </c>
      <c r="I87" s="49">
        <f t="shared" si="11"/>
        <v>615</v>
      </c>
      <c r="J87" s="70">
        <v>7</v>
      </c>
      <c r="K87" s="48" t="str">
        <f t="shared" si="8"/>
        <v>12</v>
      </c>
      <c r="L87" s="48" t="str">
        <f t="shared" si="8"/>
        <v>18</v>
      </c>
      <c r="M87" s="48">
        <f t="shared" si="12"/>
        <v>6</v>
      </c>
      <c r="N87" s="48" t="str">
        <f t="shared" si="13"/>
        <v>15</v>
      </c>
      <c r="O87" s="48" t="str">
        <f>IF(F87=0,"PERNOITE",IF(H87&lt;0,"PERNOITE","INTEGRAL"))</f>
        <v>INTEGRAL</v>
      </c>
      <c r="P87" s="48" t="str">
        <f t="shared" si="9"/>
        <v>EVENTUAL</v>
      </c>
      <c r="Q87" s="51">
        <f t="shared" si="14"/>
        <v>18</v>
      </c>
      <c r="R87" s="52">
        <v>1</v>
      </c>
    </row>
    <row r="88" spans="2:18">
      <c r="B88" s="47">
        <v>2</v>
      </c>
      <c r="C88" s="48" t="s">
        <v>82</v>
      </c>
      <c r="D88" s="48" t="s">
        <v>145</v>
      </c>
      <c r="E88" s="48" t="s">
        <v>66</v>
      </c>
      <c r="F88" s="49">
        <v>1230</v>
      </c>
      <c r="G88" s="50">
        <v>1915</v>
      </c>
      <c r="H88" s="49">
        <f t="shared" si="7"/>
        <v>685</v>
      </c>
      <c r="I88" s="49">
        <f t="shared" si="11"/>
        <v>685</v>
      </c>
      <c r="J88" s="70">
        <v>7</v>
      </c>
      <c r="K88" s="48" t="str">
        <f t="shared" si="8"/>
        <v>12</v>
      </c>
      <c r="L88" s="48" t="str">
        <f t="shared" si="8"/>
        <v>19</v>
      </c>
      <c r="M88" s="48">
        <f t="shared" si="12"/>
        <v>7</v>
      </c>
      <c r="N88" s="48" t="str">
        <f t="shared" si="13"/>
        <v>85</v>
      </c>
      <c r="O88" s="48" t="str">
        <f>IF(F88=0,"PERNOITE",IF(H88&lt;0,"PERNOITE","INTEGRAL"))</f>
        <v>INTEGRAL</v>
      </c>
      <c r="P88" s="48" t="str">
        <f t="shared" si="9"/>
        <v>EVENTUAL</v>
      </c>
      <c r="Q88" s="51">
        <f t="shared" si="14"/>
        <v>20</v>
      </c>
      <c r="R88" s="52">
        <v>1</v>
      </c>
    </row>
    <row r="89" spans="2:18">
      <c r="B89" s="47">
        <v>1</v>
      </c>
      <c r="C89" s="48" t="s">
        <v>82</v>
      </c>
      <c r="D89" s="48" t="s">
        <v>146</v>
      </c>
      <c r="E89" s="48" t="s">
        <v>66</v>
      </c>
      <c r="F89" s="49">
        <v>830</v>
      </c>
      <c r="G89" s="50">
        <v>1930</v>
      </c>
      <c r="H89" s="49">
        <f t="shared" si="7"/>
        <v>1100</v>
      </c>
      <c r="I89" s="49">
        <f t="shared" si="11"/>
        <v>1100</v>
      </c>
      <c r="J89" s="70">
        <v>11</v>
      </c>
      <c r="K89" s="48" t="str">
        <f>LEFT(F89,1)</f>
        <v>8</v>
      </c>
      <c r="L89" s="48" t="str">
        <f t="shared" ref="L89:L152" si="15">LEFT(G89,2)</f>
        <v>19</v>
      </c>
      <c r="M89" s="48">
        <f t="shared" si="12"/>
        <v>11</v>
      </c>
      <c r="N89" s="48" t="str">
        <f t="shared" si="13"/>
        <v>00</v>
      </c>
      <c r="O89" s="48" t="str">
        <f>IF(F89=0,"PERNOITE",IF(H89&lt;0,"PERNOITE","INTEGRAL"))</f>
        <v>INTEGRAL</v>
      </c>
      <c r="P89" s="48" t="str">
        <f t="shared" si="9"/>
        <v>MENSALISTA</v>
      </c>
      <c r="Q89" s="51">
        <f t="shared" si="14"/>
        <v>9.6</v>
      </c>
      <c r="R89" s="52">
        <v>1</v>
      </c>
    </row>
    <row r="90" spans="2:18">
      <c r="B90" s="47">
        <v>1</v>
      </c>
      <c r="C90" s="48" t="s">
        <v>82</v>
      </c>
      <c r="D90" s="48" t="s">
        <v>147</v>
      </c>
      <c r="E90" s="48" t="s">
        <v>66</v>
      </c>
      <c r="F90" s="49">
        <v>845</v>
      </c>
      <c r="G90" s="50">
        <v>1930</v>
      </c>
      <c r="H90" s="49">
        <f t="shared" si="7"/>
        <v>1085</v>
      </c>
      <c r="I90" s="49">
        <f t="shared" si="11"/>
        <v>1085</v>
      </c>
      <c r="J90" s="70">
        <v>11</v>
      </c>
      <c r="K90" s="48" t="str">
        <f>LEFT(F90,1)</f>
        <v>8</v>
      </c>
      <c r="L90" s="48" t="str">
        <f t="shared" si="15"/>
        <v>19</v>
      </c>
      <c r="M90" s="48">
        <f t="shared" si="12"/>
        <v>11</v>
      </c>
      <c r="N90" s="48" t="str">
        <f t="shared" si="13"/>
        <v>85</v>
      </c>
      <c r="O90" s="48" t="str">
        <f>IF(F90=0,"PERNOITE",IF(H90&lt;0,"PERNOITE","INTEGRAL"))</f>
        <v>INTEGRAL</v>
      </c>
      <c r="P90" s="48" t="str">
        <f t="shared" si="9"/>
        <v>MENSALISTA</v>
      </c>
      <c r="Q90" s="51">
        <f t="shared" si="14"/>
        <v>9.6</v>
      </c>
      <c r="R90" s="52">
        <v>1</v>
      </c>
    </row>
    <row r="91" spans="2:18">
      <c r="B91" s="47">
        <v>1</v>
      </c>
      <c r="C91" s="48" t="s">
        <v>82</v>
      </c>
      <c r="D91" s="48" t="s">
        <v>148</v>
      </c>
      <c r="E91" s="48" t="s">
        <v>66</v>
      </c>
      <c r="F91" s="49">
        <v>745</v>
      </c>
      <c r="G91" s="50">
        <v>2000</v>
      </c>
      <c r="H91" s="49">
        <f t="shared" si="7"/>
        <v>1255</v>
      </c>
      <c r="I91" s="49">
        <f t="shared" si="11"/>
        <v>1255</v>
      </c>
      <c r="J91" s="70">
        <v>13</v>
      </c>
      <c r="K91" s="48" t="str">
        <f>LEFT(F91,1)</f>
        <v>7</v>
      </c>
      <c r="L91" s="48" t="str">
        <f t="shared" si="15"/>
        <v>20</v>
      </c>
      <c r="M91" s="48">
        <f t="shared" si="12"/>
        <v>13</v>
      </c>
      <c r="N91" s="48" t="str">
        <f t="shared" si="13"/>
        <v>55</v>
      </c>
      <c r="O91" s="48" t="str">
        <f>IF(F91=0,"PERNOITE",IF(H91&lt;0,"PERNOITE","INTEGRAL"))</f>
        <v>INTEGRAL</v>
      </c>
      <c r="P91" s="48" t="str">
        <f t="shared" si="9"/>
        <v>MENSALISTA</v>
      </c>
      <c r="Q91" s="51">
        <f t="shared" si="14"/>
        <v>9.6</v>
      </c>
      <c r="R91" s="52">
        <v>1</v>
      </c>
    </row>
    <row r="92" spans="2:18">
      <c r="B92" s="47">
        <v>2</v>
      </c>
      <c r="C92" s="48" t="s">
        <v>82</v>
      </c>
      <c r="D92" s="48" t="s">
        <v>149</v>
      </c>
      <c r="E92" s="48" t="s">
        <v>66</v>
      </c>
      <c r="F92" s="49">
        <v>1645</v>
      </c>
      <c r="G92" s="50">
        <v>2000</v>
      </c>
      <c r="H92" s="49">
        <f t="shared" ref="H92:H155" si="16">G92-F92</f>
        <v>355</v>
      </c>
      <c r="I92" s="49">
        <f t="shared" si="11"/>
        <v>355</v>
      </c>
      <c r="J92" s="70">
        <v>4</v>
      </c>
      <c r="K92" s="48" t="str">
        <f t="shared" ref="K92:L155" si="17">LEFT(F92,2)</f>
        <v>16</v>
      </c>
      <c r="L92" s="48" t="str">
        <f t="shared" si="15"/>
        <v>20</v>
      </c>
      <c r="M92" s="48">
        <f t="shared" si="12"/>
        <v>4</v>
      </c>
      <c r="N92" s="48" t="str">
        <f t="shared" si="13"/>
        <v>55</v>
      </c>
      <c r="O92" s="48" t="str">
        <f>IF(F92=0,"PERNOITE",IF(H92&lt;0,"PERNOITE","INTEGRAL"))</f>
        <v>INTEGRAL</v>
      </c>
      <c r="P92" s="48" t="str">
        <f t="shared" ref="P92:P155" si="18">IF(B92=1,"MENSALISTA",IF(B92=2,"EVENTUAL",IF(B92=3,"DIARISTA")))</f>
        <v>EVENTUAL</v>
      </c>
      <c r="Q92" s="51">
        <f t="shared" si="14"/>
        <v>14</v>
      </c>
      <c r="R92" s="52">
        <v>1</v>
      </c>
    </row>
    <row r="93" spans="2:18">
      <c r="B93" s="47">
        <v>2</v>
      </c>
      <c r="C93" s="48" t="s">
        <v>82</v>
      </c>
      <c r="D93" s="48" t="s">
        <v>150</v>
      </c>
      <c r="E93" s="48" t="s">
        <v>66</v>
      </c>
      <c r="F93" s="49">
        <v>1300</v>
      </c>
      <c r="G93" s="50">
        <v>2000</v>
      </c>
      <c r="H93" s="49">
        <f t="shared" si="16"/>
        <v>700</v>
      </c>
      <c r="I93" s="49">
        <f t="shared" si="11"/>
        <v>700</v>
      </c>
      <c r="J93" s="70">
        <v>7</v>
      </c>
      <c r="K93" s="48" t="str">
        <f t="shared" si="17"/>
        <v>13</v>
      </c>
      <c r="L93" s="48" t="str">
        <f t="shared" si="15"/>
        <v>20</v>
      </c>
      <c r="M93" s="48">
        <f t="shared" si="12"/>
        <v>7</v>
      </c>
      <c r="N93" s="48" t="str">
        <f t="shared" si="13"/>
        <v>00</v>
      </c>
      <c r="O93" s="48" t="str">
        <f>IF(F93=0,"PERNOITE",IF(H93&lt;0,"PERNOITE","INTEGRAL"))</f>
        <v>INTEGRAL</v>
      </c>
      <c r="P93" s="48" t="str">
        <f t="shared" si="18"/>
        <v>EVENTUAL</v>
      </c>
      <c r="Q93" s="51">
        <f t="shared" si="14"/>
        <v>20</v>
      </c>
      <c r="R93" s="52">
        <v>1</v>
      </c>
    </row>
    <row r="94" spans="2:18">
      <c r="B94" s="47">
        <v>1</v>
      </c>
      <c r="C94" s="48" t="s">
        <v>82</v>
      </c>
      <c r="D94" s="48" t="s">
        <v>151</v>
      </c>
      <c r="E94" s="48" t="s">
        <v>66</v>
      </c>
      <c r="F94" s="49">
        <v>1130</v>
      </c>
      <c r="G94" s="50">
        <v>2000</v>
      </c>
      <c r="H94" s="49">
        <f t="shared" si="16"/>
        <v>870</v>
      </c>
      <c r="I94" s="49">
        <f t="shared" si="11"/>
        <v>870</v>
      </c>
      <c r="J94" s="70">
        <v>9</v>
      </c>
      <c r="K94" s="48" t="str">
        <f t="shared" si="17"/>
        <v>11</v>
      </c>
      <c r="L94" s="48" t="str">
        <f t="shared" si="15"/>
        <v>20</v>
      </c>
      <c r="M94" s="48">
        <f t="shared" si="12"/>
        <v>9</v>
      </c>
      <c r="N94" s="48" t="str">
        <f t="shared" si="13"/>
        <v>70</v>
      </c>
      <c r="O94" s="48" t="str">
        <f>IF(F94=0,"PERNOITE",IF(H94&lt;0,"PERNOITE","INTEGRAL"))</f>
        <v>INTEGRAL</v>
      </c>
      <c r="P94" s="48" t="str">
        <f t="shared" si="18"/>
        <v>MENSALISTA</v>
      </c>
      <c r="Q94" s="51">
        <f t="shared" si="14"/>
        <v>9.6</v>
      </c>
      <c r="R94" s="52">
        <v>1</v>
      </c>
    </row>
    <row r="95" spans="2:18">
      <c r="B95" s="47">
        <v>1</v>
      </c>
      <c r="C95" s="48" t="s">
        <v>82</v>
      </c>
      <c r="D95" s="48" t="s">
        <v>152</v>
      </c>
      <c r="E95" s="48" t="s">
        <v>66</v>
      </c>
      <c r="F95" s="49">
        <v>1030</v>
      </c>
      <c r="G95" s="50">
        <v>2015</v>
      </c>
      <c r="H95" s="49">
        <f t="shared" si="16"/>
        <v>985</v>
      </c>
      <c r="I95" s="49">
        <f t="shared" si="11"/>
        <v>985</v>
      </c>
      <c r="J95" s="70">
        <v>10</v>
      </c>
      <c r="K95" s="48" t="str">
        <f t="shared" si="17"/>
        <v>10</v>
      </c>
      <c r="L95" s="48" t="str">
        <f t="shared" si="15"/>
        <v>20</v>
      </c>
      <c r="M95" s="48">
        <f t="shared" si="12"/>
        <v>10</v>
      </c>
      <c r="N95" s="48" t="str">
        <f t="shared" si="13"/>
        <v>85</v>
      </c>
      <c r="O95" s="48" t="str">
        <f>IF(F95=0,"PERNOITE",IF(H95&lt;0,"PERNOITE","INTEGRAL"))</f>
        <v>INTEGRAL</v>
      </c>
      <c r="P95" s="48" t="str">
        <f t="shared" si="18"/>
        <v>MENSALISTA</v>
      </c>
      <c r="Q95" s="51">
        <f t="shared" si="14"/>
        <v>9.6</v>
      </c>
      <c r="R95" s="52">
        <v>1</v>
      </c>
    </row>
    <row r="96" spans="2:18">
      <c r="B96" s="47">
        <v>2</v>
      </c>
      <c r="C96" s="48" t="s">
        <v>82</v>
      </c>
      <c r="D96" s="48" t="s">
        <v>153</v>
      </c>
      <c r="E96" s="48" t="s">
        <v>66</v>
      </c>
      <c r="F96" s="49">
        <v>1800</v>
      </c>
      <c r="G96" s="50">
        <v>2015</v>
      </c>
      <c r="H96" s="49">
        <f t="shared" si="16"/>
        <v>215</v>
      </c>
      <c r="I96" s="49">
        <f t="shared" si="11"/>
        <v>215</v>
      </c>
      <c r="J96" s="70">
        <v>3</v>
      </c>
      <c r="K96" s="48" t="str">
        <f t="shared" si="17"/>
        <v>18</v>
      </c>
      <c r="L96" s="48" t="str">
        <f t="shared" si="15"/>
        <v>20</v>
      </c>
      <c r="M96" s="48">
        <f t="shared" si="12"/>
        <v>2</v>
      </c>
      <c r="N96" s="48" t="str">
        <f t="shared" si="13"/>
        <v>15</v>
      </c>
      <c r="O96" s="48" t="str">
        <f>IF(F96=0,"PERNOITE",IF(H96&lt;0,"PERNOITE","INTEGRAL"))</f>
        <v>INTEGRAL</v>
      </c>
      <c r="P96" s="48" t="str">
        <f t="shared" si="18"/>
        <v>EVENTUAL</v>
      </c>
      <c r="Q96" s="51">
        <f t="shared" si="14"/>
        <v>10</v>
      </c>
      <c r="R96" s="52">
        <v>1</v>
      </c>
    </row>
    <row r="97" spans="2:18">
      <c r="B97" s="47">
        <v>1</v>
      </c>
      <c r="C97" s="48" t="s">
        <v>82</v>
      </c>
      <c r="D97" s="48" t="s">
        <v>154</v>
      </c>
      <c r="E97" s="48" t="s">
        <v>66</v>
      </c>
      <c r="F97" s="49">
        <v>730</v>
      </c>
      <c r="G97" s="50">
        <v>2030</v>
      </c>
      <c r="H97" s="49">
        <f t="shared" si="16"/>
        <v>1300</v>
      </c>
      <c r="I97" s="49">
        <f t="shared" si="11"/>
        <v>1300</v>
      </c>
      <c r="J97" s="70">
        <v>13</v>
      </c>
      <c r="K97" s="48" t="str">
        <f>LEFT(F97,1)</f>
        <v>7</v>
      </c>
      <c r="L97" s="48" t="str">
        <f t="shared" si="15"/>
        <v>20</v>
      </c>
      <c r="M97" s="48">
        <f t="shared" si="12"/>
        <v>13</v>
      </c>
      <c r="N97" s="48" t="str">
        <f t="shared" si="13"/>
        <v>00</v>
      </c>
      <c r="O97" s="48" t="str">
        <f>IF(F97=0,"PERNOITE",IF(H97&lt;0,"PERNOITE","INTEGRAL"))</f>
        <v>INTEGRAL</v>
      </c>
      <c r="P97" s="48" t="str">
        <f t="shared" si="18"/>
        <v>MENSALISTA</v>
      </c>
      <c r="Q97" s="51">
        <f t="shared" si="14"/>
        <v>9.6</v>
      </c>
      <c r="R97" s="52">
        <v>1</v>
      </c>
    </row>
    <row r="98" spans="2:18">
      <c r="B98" s="47">
        <v>1</v>
      </c>
      <c r="C98" s="48" t="s">
        <v>82</v>
      </c>
      <c r="D98" s="48" t="s">
        <v>155</v>
      </c>
      <c r="E98" s="48" t="s">
        <v>66</v>
      </c>
      <c r="F98" s="49">
        <v>700</v>
      </c>
      <c r="G98" s="50">
        <v>2045</v>
      </c>
      <c r="H98" s="49">
        <f t="shared" si="16"/>
        <v>1345</v>
      </c>
      <c r="I98" s="49">
        <f t="shared" si="11"/>
        <v>1345</v>
      </c>
      <c r="J98" s="70">
        <v>14</v>
      </c>
      <c r="K98" s="48" t="str">
        <f>LEFT(F98,1)</f>
        <v>7</v>
      </c>
      <c r="L98" s="48" t="str">
        <f t="shared" si="15"/>
        <v>20</v>
      </c>
      <c r="M98" s="48">
        <f t="shared" si="12"/>
        <v>13</v>
      </c>
      <c r="N98" s="48" t="str">
        <f t="shared" si="13"/>
        <v>45</v>
      </c>
      <c r="O98" s="48" t="str">
        <f>IF(F98=0,"PERNOITE",IF(H98&lt;0,"PERNOITE","INTEGRAL"))</f>
        <v>INTEGRAL</v>
      </c>
      <c r="P98" s="48" t="str">
        <f t="shared" si="18"/>
        <v>MENSALISTA</v>
      </c>
      <c r="Q98" s="51">
        <f t="shared" si="14"/>
        <v>9.6</v>
      </c>
      <c r="R98" s="52">
        <v>1</v>
      </c>
    </row>
    <row r="99" spans="2:18">
      <c r="B99" s="47">
        <v>1</v>
      </c>
      <c r="C99" s="48" t="s">
        <v>82</v>
      </c>
      <c r="D99" s="48" t="s">
        <v>156</v>
      </c>
      <c r="E99" s="48" t="s">
        <v>66</v>
      </c>
      <c r="F99" s="49">
        <v>715</v>
      </c>
      <c r="G99" s="50">
        <v>2045</v>
      </c>
      <c r="H99" s="49">
        <f t="shared" si="16"/>
        <v>1330</v>
      </c>
      <c r="I99" s="49">
        <f t="shared" si="11"/>
        <v>1330</v>
      </c>
      <c r="J99" s="70">
        <v>14</v>
      </c>
      <c r="K99" s="48" t="str">
        <f>LEFT(F99,1)</f>
        <v>7</v>
      </c>
      <c r="L99" s="48" t="str">
        <f t="shared" si="15"/>
        <v>20</v>
      </c>
      <c r="M99" s="48">
        <f t="shared" si="12"/>
        <v>13</v>
      </c>
      <c r="N99" s="48" t="str">
        <f t="shared" si="13"/>
        <v>30</v>
      </c>
      <c r="O99" s="48" t="str">
        <f>IF(F99=0,"PERNOITE",IF(H99&lt;0,"PERNOITE","INTEGRAL"))</f>
        <v>INTEGRAL</v>
      </c>
      <c r="P99" s="48" t="str">
        <f t="shared" si="18"/>
        <v>MENSALISTA</v>
      </c>
      <c r="Q99" s="51">
        <f t="shared" si="14"/>
        <v>9.6</v>
      </c>
      <c r="R99" s="52">
        <v>1</v>
      </c>
    </row>
    <row r="100" spans="2:18">
      <c r="B100" s="47">
        <v>1</v>
      </c>
      <c r="C100" s="48" t="s">
        <v>82</v>
      </c>
      <c r="D100" s="48" t="s">
        <v>157</v>
      </c>
      <c r="E100" s="48" t="s">
        <v>66</v>
      </c>
      <c r="F100" s="49">
        <v>945</v>
      </c>
      <c r="G100" s="50">
        <v>2100</v>
      </c>
      <c r="H100" s="49">
        <f t="shared" si="16"/>
        <v>1155</v>
      </c>
      <c r="I100" s="49">
        <f t="shared" si="11"/>
        <v>1155</v>
      </c>
      <c r="J100" s="70">
        <v>12</v>
      </c>
      <c r="K100" s="48" t="str">
        <f>LEFT(F100,1)</f>
        <v>9</v>
      </c>
      <c r="L100" s="48" t="str">
        <f t="shared" si="15"/>
        <v>21</v>
      </c>
      <c r="M100" s="48">
        <f t="shared" si="12"/>
        <v>12</v>
      </c>
      <c r="N100" s="48" t="str">
        <f t="shared" si="13"/>
        <v>55</v>
      </c>
      <c r="O100" s="48" t="str">
        <f>IF(F100=0,"PERNOITE",IF(H100&lt;0,"PERNOITE","INTEGRAL"))</f>
        <v>INTEGRAL</v>
      </c>
      <c r="P100" s="48" t="str">
        <f t="shared" si="18"/>
        <v>MENSALISTA</v>
      </c>
      <c r="Q100" s="51">
        <f t="shared" si="14"/>
        <v>9.6</v>
      </c>
      <c r="R100" s="52">
        <v>1</v>
      </c>
    </row>
    <row r="101" spans="2:18">
      <c r="B101" s="47">
        <v>1</v>
      </c>
      <c r="C101" s="48" t="s">
        <v>82</v>
      </c>
      <c r="D101" s="48" t="s">
        <v>158</v>
      </c>
      <c r="E101" s="48" t="s">
        <v>66</v>
      </c>
      <c r="F101" s="49">
        <v>715</v>
      </c>
      <c r="G101" s="50">
        <v>2115</v>
      </c>
      <c r="H101" s="49">
        <f t="shared" si="16"/>
        <v>1400</v>
      </c>
      <c r="I101" s="49">
        <f t="shared" si="11"/>
        <v>1400</v>
      </c>
      <c r="J101" s="70">
        <v>14</v>
      </c>
      <c r="K101" s="48" t="str">
        <f>LEFT(F101,1)</f>
        <v>7</v>
      </c>
      <c r="L101" s="48" t="str">
        <f t="shared" si="15"/>
        <v>21</v>
      </c>
      <c r="M101" s="48">
        <f t="shared" si="12"/>
        <v>14</v>
      </c>
      <c r="N101" s="48" t="str">
        <f t="shared" si="13"/>
        <v>00</v>
      </c>
      <c r="O101" s="48" t="str">
        <f>IF(F101=0,"PERNOITE",IF(H101&lt;0,"PERNOITE","INTEGRAL"))</f>
        <v>INTEGRAL</v>
      </c>
      <c r="P101" s="48" t="str">
        <f t="shared" si="18"/>
        <v>MENSALISTA</v>
      </c>
      <c r="Q101" s="51">
        <f t="shared" si="14"/>
        <v>9.6</v>
      </c>
      <c r="R101" s="52">
        <v>1</v>
      </c>
    </row>
    <row r="102" spans="2:18">
      <c r="B102" s="47">
        <v>1</v>
      </c>
      <c r="C102" s="48" t="s">
        <v>82</v>
      </c>
      <c r="D102" s="48" t="s">
        <v>159</v>
      </c>
      <c r="E102" s="48" t="s">
        <v>66</v>
      </c>
      <c r="F102" s="49">
        <v>1100</v>
      </c>
      <c r="G102" s="50">
        <v>2115</v>
      </c>
      <c r="H102" s="49">
        <f t="shared" si="16"/>
        <v>1015</v>
      </c>
      <c r="I102" s="49">
        <f t="shared" si="11"/>
        <v>1015</v>
      </c>
      <c r="J102" s="70">
        <v>11</v>
      </c>
      <c r="K102" s="48" t="str">
        <f t="shared" si="17"/>
        <v>11</v>
      </c>
      <c r="L102" s="48" t="str">
        <f t="shared" si="15"/>
        <v>21</v>
      </c>
      <c r="M102" s="48">
        <f t="shared" si="12"/>
        <v>10</v>
      </c>
      <c r="N102" s="48" t="str">
        <f t="shared" si="13"/>
        <v>15</v>
      </c>
      <c r="O102" s="48" t="str">
        <f>IF(F102=0,"PERNOITE",IF(H102&lt;0,"PERNOITE","INTEGRAL"))</f>
        <v>INTEGRAL</v>
      </c>
      <c r="P102" s="48" t="str">
        <f t="shared" si="18"/>
        <v>MENSALISTA</v>
      </c>
      <c r="Q102" s="51">
        <f t="shared" si="14"/>
        <v>9.6</v>
      </c>
      <c r="R102" s="52">
        <v>1</v>
      </c>
    </row>
    <row r="103" spans="2:18">
      <c r="B103" s="47">
        <v>1</v>
      </c>
      <c r="C103" s="48" t="s">
        <v>82</v>
      </c>
      <c r="D103" s="48" t="s">
        <v>160</v>
      </c>
      <c r="E103" s="48" t="s">
        <v>66</v>
      </c>
      <c r="F103" s="49">
        <v>945</v>
      </c>
      <c r="G103" s="50">
        <v>2115</v>
      </c>
      <c r="H103" s="49">
        <f t="shared" si="16"/>
        <v>1170</v>
      </c>
      <c r="I103" s="49">
        <f t="shared" si="11"/>
        <v>1170</v>
      </c>
      <c r="J103" s="70">
        <v>12</v>
      </c>
      <c r="K103" s="48" t="str">
        <f>LEFT(F103,1)</f>
        <v>9</v>
      </c>
      <c r="L103" s="48" t="str">
        <f t="shared" si="15"/>
        <v>21</v>
      </c>
      <c r="M103" s="48">
        <f t="shared" si="12"/>
        <v>12</v>
      </c>
      <c r="N103" s="48" t="str">
        <f t="shared" si="13"/>
        <v>70</v>
      </c>
      <c r="O103" s="48" t="str">
        <f>IF(F103=0,"PERNOITE",IF(H103&lt;0,"PERNOITE","INTEGRAL"))</f>
        <v>INTEGRAL</v>
      </c>
      <c r="P103" s="48" t="str">
        <f t="shared" si="18"/>
        <v>MENSALISTA</v>
      </c>
      <c r="Q103" s="51">
        <f t="shared" si="14"/>
        <v>9.6</v>
      </c>
      <c r="R103" s="52">
        <v>1</v>
      </c>
    </row>
    <row r="104" spans="2:18">
      <c r="B104" s="47">
        <v>1</v>
      </c>
      <c r="C104" s="48" t="s">
        <v>82</v>
      </c>
      <c r="D104" s="48" t="s">
        <v>161</v>
      </c>
      <c r="E104" s="48" t="s">
        <v>66</v>
      </c>
      <c r="F104" s="49">
        <v>1030</v>
      </c>
      <c r="G104" s="50">
        <v>2145</v>
      </c>
      <c r="H104" s="49">
        <f t="shared" si="16"/>
        <v>1115</v>
      </c>
      <c r="I104" s="49">
        <f t="shared" si="11"/>
        <v>1115</v>
      </c>
      <c r="J104" s="70">
        <v>12</v>
      </c>
      <c r="K104" s="48" t="str">
        <f t="shared" si="17"/>
        <v>10</v>
      </c>
      <c r="L104" s="48" t="str">
        <f t="shared" si="15"/>
        <v>21</v>
      </c>
      <c r="M104" s="48">
        <f t="shared" si="12"/>
        <v>11</v>
      </c>
      <c r="N104" s="48" t="str">
        <f t="shared" si="13"/>
        <v>15</v>
      </c>
      <c r="O104" s="48" t="str">
        <f>IF(F104=0,"PERNOITE",IF(H104&lt;0,"PERNOITE","INTEGRAL"))</f>
        <v>INTEGRAL</v>
      </c>
      <c r="P104" s="48" t="str">
        <f t="shared" si="18"/>
        <v>MENSALISTA</v>
      </c>
      <c r="Q104" s="51">
        <f t="shared" si="14"/>
        <v>9.6</v>
      </c>
      <c r="R104" s="52">
        <v>1</v>
      </c>
    </row>
    <row r="105" spans="2:18">
      <c r="B105" s="47">
        <v>2</v>
      </c>
      <c r="C105" s="48" t="s">
        <v>82</v>
      </c>
      <c r="D105" s="48" t="s">
        <v>162</v>
      </c>
      <c r="E105" s="48" t="s">
        <v>163</v>
      </c>
      <c r="F105" s="49">
        <v>915</v>
      </c>
      <c r="G105" s="50">
        <v>1615</v>
      </c>
      <c r="H105" s="49">
        <f t="shared" si="16"/>
        <v>700</v>
      </c>
      <c r="I105" s="49">
        <f t="shared" si="11"/>
        <v>700</v>
      </c>
      <c r="J105" s="70">
        <v>7</v>
      </c>
      <c r="K105" s="48" t="str">
        <f>LEFT(F105,1)</f>
        <v>9</v>
      </c>
      <c r="L105" s="48" t="str">
        <f t="shared" si="15"/>
        <v>16</v>
      </c>
      <c r="M105" s="48">
        <f t="shared" si="12"/>
        <v>7</v>
      </c>
      <c r="N105" s="48" t="str">
        <f t="shared" si="13"/>
        <v>00</v>
      </c>
      <c r="O105" s="48" t="str">
        <f>IF(F105=0,"PERNOITE",IF(H105&lt;0,"PERNOITE","INTEGRAL"))</f>
        <v>INTEGRAL</v>
      </c>
      <c r="P105" s="48" t="str">
        <f t="shared" si="18"/>
        <v>EVENTUAL</v>
      </c>
      <c r="Q105" s="51">
        <f t="shared" si="14"/>
        <v>20</v>
      </c>
      <c r="R105" s="52">
        <v>1</v>
      </c>
    </row>
    <row r="106" spans="2:18">
      <c r="B106" s="47">
        <v>2</v>
      </c>
      <c r="C106" s="48" t="s">
        <v>82</v>
      </c>
      <c r="D106" s="48" t="s">
        <v>164</v>
      </c>
      <c r="E106" s="48" t="s">
        <v>163</v>
      </c>
      <c r="F106" s="49">
        <v>1030</v>
      </c>
      <c r="G106" s="50">
        <v>1615</v>
      </c>
      <c r="H106" s="49">
        <f t="shared" si="16"/>
        <v>585</v>
      </c>
      <c r="I106" s="49">
        <f t="shared" si="11"/>
        <v>585</v>
      </c>
      <c r="J106" s="70">
        <v>6</v>
      </c>
      <c r="K106" s="48" t="str">
        <f t="shared" si="17"/>
        <v>10</v>
      </c>
      <c r="L106" s="48" t="str">
        <f t="shared" si="15"/>
        <v>16</v>
      </c>
      <c r="M106" s="48">
        <f t="shared" si="12"/>
        <v>6</v>
      </c>
      <c r="N106" s="48" t="str">
        <f t="shared" si="13"/>
        <v>85</v>
      </c>
      <c r="O106" s="48" t="str">
        <f>IF(F106=0,"PERNOITE",IF(H106&lt;0,"PERNOITE","INTEGRAL"))</f>
        <v>INTEGRAL</v>
      </c>
      <c r="P106" s="48" t="str">
        <f t="shared" si="18"/>
        <v>EVENTUAL</v>
      </c>
      <c r="Q106" s="51">
        <f t="shared" si="14"/>
        <v>18</v>
      </c>
      <c r="R106" s="52">
        <v>1</v>
      </c>
    </row>
    <row r="107" spans="2:18">
      <c r="B107" s="47">
        <v>2</v>
      </c>
      <c r="C107" s="48" t="s">
        <v>82</v>
      </c>
      <c r="D107" s="48" t="s">
        <v>165</v>
      </c>
      <c r="E107" s="48" t="s">
        <v>163</v>
      </c>
      <c r="F107" s="49">
        <v>1900</v>
      </c>
      <c r="G107" s="50">
        <v>2115</v>
      </c>
      <c r="H107" s="49">
        <f t="shared" si="16"/>
        <v>215</v>
      </c>
      <c r="I107" s="49">
        <f t="shared" si="11"/>
        <v>215</v>
      </c>
      <c r="J107" s="70">
        <v>3</v>
      </c>
      <c r="K107" s="48" t="str">
        <f t="shared" si="17"/>
        <v>19</v>
      </c>
      <c r="L107" s="48" t="str">
        <f t="shared" si="15"/>
        <v>21</v>
      </c>
      <c r="M107" s="48">
        <f t="shared" si="12"/>
        <v>2</v>
      </c>
      <c r="N107" s="48" t="str">
        <f t="shared" si="13"/>
        <v>15</v>
      </c>
      <c r="O107" s="48" t="str">
        <f>IF(F107=0,"PERNOITE",IF(H107&lt;0,"PERNOITE","INTEGRAL"))</f>
        <v>INTEGRAL</v>
      </c>
      <c r="P107" s="48" t="str">
        <f t="shared" si="18"/>
        <v>EVENTUAL</v>
      </c>
      <c r="Q107" s="51">
        <f t="shared" si="14"/>
        <v>10</v>
      </c>
      <c r="R107" s="52">
        <v>1</v>
      </c>
    </row>
    <row r="108" spans="2:18">
      <c r="B108" s="47">
        <v>2</v>
      </c>
      <c r="C108" s="48" t="s">
        <v>82</v>
      </c>
      <c r="D108" s="48" t="s">
        <v>166</v>
      </c>
      <c r="E108" s="48" t="s">
        <v>167</v>
      </c>
      <c r="F108" s="49">
        <v>1245</v>
      </c>
      <c r="G108" s="50">
        <v>1330</v>
      </c>
      <c r="H108" s="49">
        <f t="shared" si="16"/>
        <v>85</v>
      </c>
      <c r="I108" s="49">
        <f t="shared" si="11"/>
        <v>85</v>
      </c>
      <c r="J108" s="70">
        <v>1</v>
      </c>
      <c r="K108" s="48" t="str">
        <f t="shared" si="17"/>
        <v>12</v>
      </c>
      <c r="L108" s="48" t="str">
        <f t="shared" si="15"/>
        <v>13</v>
      </c>
      <c r="M108" s="48">
        <f t="shared" si="12"/>
        <v>1</v>
      </c>
      <c r="N108" s="48" t="str">
        <f t="shared" si="13"/>
        <v>85</v>
      </c>
      <c r="O108" s="48" t="str">
        <f>IF(F108=0,"PERNOITE",IF(H108&lt;0,"PERNOITE","INTEGRAL"))</f>
        <v>INTEGRAL</v>
      </c>
      <c r="P108" s="48" t="str">
        <f t="shared" si="18"/>
        <v>EVENTUAL</v>
      </c>
      <c r="Q108" s="51">
        <f t="shared" si="14"/>
        <v>8</v>
      </c>
      <c r="R108" s="52">
        <v>1</v>
      </c>
    </row>
    <row r="109" spans="2:18">
      <c r="B109" s="47">
        <v>1</v>
      </c>
      <c r="C109" s="48" t="s">
        <v>82</v>
      </c>
      <c r="D109" s="48" t="s">
        <v>168</v>
      </c>
      <c r="E109" s="48" t="s">
        <v>64</v>
      </c>
      <c r="F109" s="49">
        <v>2000</v>
      </c>
      <c r="G109" s="50">
        <v>615</v>
      </c>
      <c r="H109" s="49">
        <f t="shared" si="16"/>
        <v>-1385</v>
      </c>
      <c r="I109" s="49">
        <f t="shared" si="11"/>
        <v>1015</v>
      </c>
      <c r="J109" s="70">
        <v>11</v>
      </c>
      <c r="K109" s="48" t="str">
        <f t="shared" si="17"/>
        <v>20</v>
      </c>
      <c r="L109" s="48" t="str">
        <f>LEFT(G109,1)</f>
        <v>6</v>
      </c>
      <c r="M109" s="48">
        <f t="shared" si="12"/>
        <v>-14</v>
      </c>
      <c r="N109" s="48" t="str">
        <f t="shared" si="13"/>
        <v>85</v>
      </c>
      <c r="O109" s="48" t="str">
        <f>IF(F109=0,"PERNOITE",IF(H109&lt;0,"PERNOITE","INTEGRAL"))</f>
        <v>PERNOITE</v>
      </c>
      <c r="P109" s="48" t="str">
        <f t="shared" si="18"/>
        <v>MENSALISTA</v>
      </c>
      <c r="Q109" s="51">
        <f t="shared" si="14"/>
        <v>9.6</v>
      </c>
      <c r="R109" s="52">
        <v>1</v>
      </c>
    </row>
    <row r="110" spans="2:18">
      <c r="B110" s="47">
        <v>1</v>
      </c>
      <c r="C110" s="48" t="s">
        <v>82</v>
      </c>
      <c r="D110" s="48" t="s">
        <v>169</v>
      </c>
      <c r="E110" s="48" t="s">
        <v>64</v>
      </c>
      <c r="F110" s="49">
        <v>1915</v>
      </c>
      <c r="G110" s="50">
        <v>800</v>
      </c>
      <c r="H110" s="49">
        <f t="shared" si="16"/>
        <v>-1115</v>
      </c>
      <c r="I110" s="49">
        <f t="shared" si="11"/>
        <v>1285</v>
      </c>
      <c r="J110" s="70">
        <v>13</v>
      </c>
      <c r="K110" s="48" t="str">
        <f t="shared" si="17"/>
        <v>19</v>
      </c>
      <c r="L110" s="48" t="str">
        <f>LEFT(G110,1)</f>
        <v>8</v>
      </c>
      <c r="M110" s="48">
        <f t="shared" si="12"/>
        <v>-11</v>
      </c>
      <c r="N110" s="48" t="str">
        <f t="shared" si="13"/>
        <v>15</v>
      </c>
      <c r="O110" s="48" t="str">
        <f>IF(F110=0,"PERNOITE",IF(H110&lt;0,"PERNOITE","INTEGRAL"))</f>
        <v>PERNOITE</v>
      </c>
      <c r="P110" s="48" t="str">
        <f t="shared" si="18"/>
        <v>MENSALISTA</v>
      </c>
      <c r="Q110" s="51">
        <f t="shared" si="14"/>
        <v>9.6</v>
      </c>
      <c r="R110" s="52">
        <v>1</v>
      </c>
    </row>
    <row r="111" spans="2:18">
      <c r="B111" s="47">
        <v>1</v>
      </c>
      <c r="C111" s="48" t="s">
        <v>82</v>
      </c>
      <c r="D111" s="48" t="s">
        <v>170</v>
      </c>
      <c r="E111" s="48" t="s">
        <v>64</v>
      </c>
      <c r="F111" s="49">
        <v>1845</v>
      </c>
      <c r="G111" s="50">
        <v>1045</v>
      </c>
      <c r="H111" s="49">
        <f t="shared" si="16"/>
        <v>-800</v>
      </c>
      <c r="I111" s="49">
        <f t="shared" si="11"/>
        <v>1600</v>
      </c>
      <c r="J111" s="70">
        <v>16</v>
      </c>
      <c r="K111" s="48" t="str">
        <f t="shared" si="17"/>
        <v>18</v>
      </c>
      <c r="L111" s="48" t="str">
        <f t="shared" si="15"/>
        <v>10</v>
      </c>
      <c r="M111" s="48">
        <f t="shared" si="12"/>
        <v>-8</v>
      </c>
      <c r="N111" s="48" t="str">
        <f t="shared" si="13"/>
        <v>00</v>
      </c>
      <c r="O111" s="48" t="str">
        <f>IF(F111=0,"PERNOITE",IF(H111&lt;0,"PERNOITE","INTEGRAL"))</f>
        <v>PERNOITE</v>
      </c>
      <c r="P111" s="48" t="str">
        <f t="shared" si="18"/>
        <v>MENSALISTA</v>
      </c>
      <c r="Q111" s="51">
        <f t="shared" si="14"/>
        <v>9.6</v>
      </c>
      <c r="R111" s="52">
        <v>1</v>
      </c>
    </row>
    <row r="112" spans="2:18">
      <c r="B112" s="47">
        <v>2</v>
      </c>
      <c r="C112" s="48" t="s">
        <v>82</v>
      </c>
      <c r="D112" s="48" t="s">
        <v>171</v>
      </c>
      <c r="E112" s="48" t="s">
        <v>64</v>
      </c>
      <c r="F112" s="49">
        <v>1000</v>
      </c>
      <c r="G112" s="50">
        <v>1230</v>
      </c>
      <c r="H112" s="49">
        <f t="shared" si="16"/>
        <v>230</v>
      </c>
      <c r="I112" s="49">
        <f t="shared" si="11"/>
        <v>230</v>
      </c>
      <c r="J112" s="70">
        <v>3</v>
      </c>
      <c r="K112" s="48" t="str">
        <f t="shared" si="17"/>
        <v>10</v>
      </c>
      <c r="L112" s="48" t="str">
        <f t="shared" si="15"/>
        <v>12</v>
      </c>
      <c r="M112" s="48">
        <f t="shared" si="12"/>
        <v>2</v>
      </c>
      <c r="N112" s="48" t="str">
        <f t="shared" si="13"/>
        <v>30</v>
      </c>
      <c r="O112" s="48" t="str">
        <f>IF(F112=0,"PERNOITE",IF(H112&lt;0,"PERNOITE","INTEGRAL"))</f>
        <v>INTEGRAL</v>
      </c>
      <c r="P112" s="48" t="str">
        <f t="shared" si="18"/>
        <v>EVENTUAL</v>
      </c>
      <c r="Q112" s="51">
        <f t="shared" si="14"/>
        <v>10</v>
      </c>
      <c r="R112" s="52">
        <v>1</v>
      </c>
    </row>
    <row r="113" spans="2:18">
      <c r="B113" s="47">
        <v>1</v>
      </c>
      <c r="C113" s="48" t="s">
        <v>82</v>
      </c>
      <c r="D113" s="48" t="s">
        <v>172</v>
      </c>
      <c r="E113" s="48" t="s">
        <v>64</v>
      </c>
      <c r="F113" s="49">
        <v>1530</v>
      </c>
      <c r="G113" s="50">
        <v>1245</v>
      </c>
      <c r="H113" s="49">
        <f t="shared" si="16"/>
        <v>-285</v>
      </c>
      <c r="I113" s="49">
        <f t="shared" si="11"/>
        <v>2115</v>
      </c>
      <c r="J113" s="70">
        <v>22</v>
      </c>
      <c r="K113" s="48" t="str">
        <f t="shared" si="17"/>
        <v>15</v>
      </c>
      <c r="L113" s="48" t="str">
        <f t="shared" si="15"/>
        <v>12</v>
      </c>
      <c r="M113" s="48">
        <f t="shared" si="12"/>
        <v>-3</v>
      </c>
      <c r="N113" s="48" t="str">
        <f t="shared" si="13"/>
        <v>85</v>
      </c>
      <c r="O113" s="48" t="str">
        <f>IF(F113=0,"PERNOITE",IF(H113&lt;0,"PERNOITE","INTEGRAL"))</f>
        <v>PERNOITE</v>
      </c>
      <c r="P113" s="48" t="str">
        <f t="shared" si="18"/>
        <v>MENSALISTA</v>
      </c>
      <c r="Q113" s="51">
        <f t="shared" si="14"/>
        <v>9.6</v>
      </c>
      <c r="R113" s="52">
        <v>1</v>
      </c>
    </row>
    <row r="114" spans="2:18">
      <c r="B114" s="47">
        <v>1</v>
      </c>
      <c r="C114" s="48" t="s">
        <v>82</v>
      </c>
      <c r="D114" s="48" t="s">
        <v>173</v>
      </c>
      <c r="E114" s="48" t="s">
        <v>64</v>
      </c>
      <c r="F114" s="49">
        <v>1500</v>
      </c>
      <c r="G114" s="50">
        <v>1245</v>
      </c>
      <c r="H114" s="49">
        <f t="shared" si="16"/>
        <v>-255</v>
      </c>
      <c r="I114" s="49">
        <f t="shared" si="11"/>
        <v>2145</v>
      </c>
      <c r="J114" s="70">
        <v>22</v>
      </c>
      <c r="K114" s="48" t="str">
        <f t="shared" si="17"/>
        <v>15</v>
      </c>
      <c r="L114" s="48" t="str">
        <f t="shared" si="15"/>
        <v>12</v>
      </c>
      <c r="M114" s="48">
        <f t="shared" si="12"/>
        <v>-3</v>
      </c>
      <c r="N114" s="48" t="str">
        <f t="shared" si="13"/>
        <v>55</v>
      </c>
      <c r="O114" s="48" t="str">
        <f>IF(F114=0,"PERNOITE",IF(H114&lt;0,"PERNOITE","INTEGRAL"))</f>
        <v>PERNOITE</v>
      </c>
      <c r="P114" s="48" t="str">
        <f t="shared" si="18"/>
        <v>MENSALISTA</v>
      </c>
      <c r="Q114" s="51">
        <f t="shared" si="14"/>
        <v>9.6</v>
      </c>
      <c r="R114" s="52">
        <v>1</v>
      </c>
    </row>
    <row r="115" spans="2:18">
      <c r="B115" s="47">
        <v>2</v>
      </c>
      <c r="C115" s="48" t="s">
        <v>82</v>
      </c>
      <c r="D115" s="48" t="s">
        <v>174</v>
      </c>
      <c r="E115" s="48" t="s">
        <v>64</v>
      </c>
      <c r="F115" s="49">
        <v>1200</v>
      </c>
      <c r="G115" s="50">
        <v>1300</v>
      </c>
      <c r="H115" s="49">
        <f t="shared" si="16"/>
        <v>100</v>
      </c>
      <c r="I115" s="49">
        <f t="shared" si="11"/>
        <v>100</v>
      </c>
      <c r="J115" s="70">
        <v>1</v>
      </c>
      <c r="K115" s="48" t="str">
        <f t="shared" si="17"/>
        <v>12</v>
      </c>
      <c r="L115" s="48" t="str">
        <f t="shared" si="15"/>
        <v>13</v>
      </c>
      <c r="M115" s="48">
        <f t="shared" si="12"/>
        <v>1</v>
      </c>
      <c r="N115" s="48" t="str">
        <f t="shared" si="13"/>
        <v>00</v>
      </c>
      <c r="O115" s="48" t="str">
        <f>IF(F115=0,"PERNOITE",IF(H115&lt;0,"PERNOITE","INTEGRAL"))</f>
        <v>INTEGRAL</v>
      </c>
      <c r="P115" s="48" t="str">
        <f t="shared" si="18"/>
        <v>EVENTUAL</v>
      </c>
      <c r="Q115" s="51">
        <f t="shared" si="14"/>
        <v>8</v>
      </c>
      <c r="R115" s="52">
        <v>1</v>
      </c>
    </row>
    <row r="116" spans="2:18">
      <c r="B116" s="47">
        <v>2</v>
      </c>
      <c r="C116" s="48" t="s">
        <v>82</v>
      </c>
      <c r="D116" s="48" t="s">
        <v>175</v>
      </c>
      <c r="E116" s="48" t="s">
        <v>64</v>
      </c>
      <c r="F116" s="49">
        <v>800</v>
      </c>
      <c r="G116" s="50">
        <v>1300</v>
      </c>
      <c r="H116" s="49">
        <f t="shared" si="16"/>
        <v>500</v>
      </c>
      <c r="I116" s="49">
        <f t="shared" si="11"/>
        <v>500</v>
      </c>
      <c r="J116" s="70">
        <v>5</v>
      </c>
      <c r="K116" s="48" t="str">
        <f>LEFT(F116,1)</f>
        <v>8</v>
      </c>
      <c r="L116" s="48" t="str">
        <f t="shared" si="15"/>
        <v>13</v>
      </c>
      <c r="M116" s="48">
        <f t="shared" si="12"/>
        <v>5</v>
      </c>
      <c r="N116" s="48" t="str">
        <f t="shared" si="13"/>
        <v>00</v>
      </c>
      <c r="O116" s="48" t="str">
        <f>IF(F116=0,"PERNOITE",IF(H116&lt;0,"PERNOITE","INTEGRAL"))</f>
        <v>INTEGRAL</v>
      </c>
      <c r="P116" s="48" t="str">
        <f t="shared" si="18"/>
        <v>EVENTUAL</v>
      </c>
      <c r="Q116" s="51">
        <f t="shared" si="14"/>
        <v>16</v>
      </c>
      <c r="R116" s="52">
        <v>1</v>
      </c>
    </row>
    <row r="117" spans="2:18">
      <c r="B117" s="47">
        <v>2</v>
      </c>
      <c r="C117" s="48" t="s">
        <v>82</v>
      </c>
      <c r="D117" s="48" t="s">
        <v>176</v>
      </c>
      <c r="E117" s="48" t="s">
        <v>64</v>
      </c>
      <c r="F117" s="49">
        <v>845</v>
      </c>
      <c r="G117" s="50">
        <v>1300</v>
      </c>
      <c r="H117" s="49">
        <f t="shared" si="16"/>
        <v>455</v>
      </c>
      <c r="I117" s="49">
        <f t="shared" si="11"/>
        <v>455</v>
      </c>
      <c r="J117" s="70">
        <v>5</v>
      </c>
      <c r="K117" s="48" t="str">
        <f>LEFT(F117,1)</f>
        <v>8</v>
      </c>
      <c r="L117" s="48" t="str">
        <f t="shared" si="15"/>
        <v>13</v>
      </c>
      <c r="M117" s="48">
        <f t="shared" si="12"/>
        <v>5</v>
      </c>
      <c r="N117" s="48" t="str">
        <f t="shared" si="13"/>
        <v>55</v>
      </c>
      <c r="O117" s="48" t="str">
        <f>IF(F117=0,"PERNOITE",IF(H117&lt;0,"PERNOITE","INTEGRAL"))</f>
        <v>INTEGRAL</v>
      </c>
      <c r="P117" s="48" t="str">
        <f t="shared" si="18"/>
        <v>EVENTUAL</v>
      </c>
      <c r="Q117" s="51">
        <f t="shared" si="14"/>
        <v>16</v>
      </c>
      <c r="R117" s="52">
        <v>1</v>
      </c>
    </row>
    <row r="118" spans="2:18">
      <c r="B118" s="47">
        <v>2</v>
      </c>
      <c r="C118" s="48" t="s">
        <v>82</v>
      </c>
      <c r="D118" s="48" t="s">
        <v>177</v>
      </c>
      <c r="E118" s="48" t="s">
        <v>64</v>
      </c>
      <c r="F118" s="49">
        <v>1215</v>
      </c>
      <c r="G118" s="50">
        <v>1300</v>
      </c>
      <c r="H118" s="49">
        <f t="shared" si="16"/>
        <v>85</v>
      </c>
      <c r="I118" s="49">
        <f t="shared" si="11"/>
        <v>85</v>
      </c>
      <c r="J118" s="70">
        <v>1</v>
      </c>
      <c r="K118" s="48" t="str">
        <f t="shared" si="17"/>
        <v>12</v>
      </c>
      <c r="L118" s="48" t="str">
        <f t="shared" si="15"/>
        <v>13</v>
      </c>
      <c r="M118" s="48">
        <f t="shared" si="12"/>
        <v>1</v>
      </c>
      <c r="N118" s="48" t="str">
        <f t="shared" si="13"/>
        <v>85</v>
      </c>
      <c r="O118" s="48" t="str">
        <f>IF(F118=0,"PERNOITE",IF(H118&lt;0,"PERNOITE","INTEGRAL"))</f>
        <v>INTEGRAL</v>
      </c>
      <c r="P118" s="48" t="str">
        <f t="shared" si="18"/>
        <v>EVENTUAL</v>
      </c>
      <c r="Q118" s="51">
        <f t="shared" si="14"/>
        <v>8</v>
      </c>
      <c r="R118" s="52">
        <v>1</v>
      </c>
    </row>
    <row r="119" spans="2:18">
      <c r="B119" s="47">
        <v>2</v>
      </c>
      <c r="C119" s="48" t="s">
        <v>82</v>
      </c>
      <c r="D119" s="48" t="s">
        <v>178</v>
      </c>
      <c r="E119" s="48" t="s">
        <v>64</v>
      </c>
      <c r="F119" s="49">
        <v>1245</v>
      </c>
      <c r="G119" s="50">
        <v>1315</v>
      </c>
      <c r="H119" s="49">
        <f t="shared" si="16"/>
        <v>70</v>
      </c>
      <c r="I119" s="49">
        <f t="shared" si="11"/>
        <v>70</v>
      </c>
      <c r="J119" s="70">
        <v>1</v>
      </c>
      <c r="K119" s="48" t="str">
        <f t="shared" si="17"/>
        <v>12</v>
      </c>
      <c r="L119" s="48" t="str">
        <f t="shared" si="15"/>
        <v>13</v>
      </c>
      <c r="M119" s="48">
        <f t="shared" si="12"/>
        <v>1</v>
      </c>
      <c r="N119" s="48" t="str">
        <f t="shared" si="13"/>
        <v>70</v>
      </c>
      <c r="O119" s="48" t="str">
        <f>IF(F119=0,"PERNOITE",IF(H119&lt;0,"PERNOITE","INTEGRAL"))</f>
        <v>INTEGRAL</v>
      </c>
      <c r="P119" s="48" t="str">
        <f t="shared" si="18"/>
        <v>EVENTUAL</v>
      </c>
      <c r="Q119" s="51">
        <f t="shared" si="14"/>
        <v>8</v>
      </c>
      <c r="R119" s="52">
        <v>1</v>
      </c>
    </row>
    <row r="120" spans="2:18">
      <c r="B120" s="47">
        <v>1</v>
      </c>
      <c r="C120" s="48" t="s">
        <v>82</v>
      </c>
      <c r="D120" s="48" t="s">
        <v>179</v>
      </c>
      <c r="E120" s="48" t="s">
        <v>64</v>
      </c>
      <c r="F120" s="49">
        <v>715</v>
      </c>
      <c r="G120" s="50">
        <v>1700</v>
      </c>
      <c r="H120" s="49">
        <f t="shared" si="16"/>
        <v>985</v>
      </c>
      <c r="I120" s="49">
        <f t="shared" si="11"/>
        <v>985</v>
      </c>
      <c r="J120" s="70">
        <v>10</v>
      </c>
      <c r="K120" s="48" t="str">
        <f>LEFT(F120,1)</f>
        <v>7</v>
      </c>
      <c r="L120" s="48" t="str">
        <f t="shared" si="15"/>
        <v>17</v>
      </c>
      <c r="M120" s="48">
        <f t="shared" si="12"/>
        <v>10</v>
      </c>
      <c r="N120" s="48" t="str">
        <f t="shared" si="13"/>
        <v>85</v>
      </c>
      <c r="O120" s="48" t="str">
        <f>IF(F120=0,"PERNOITE",IF(H120&lt;0,"PERNOITE","INTEGRAL"))</f>
        <v>INTEGRAL</v>
      </c>
      <c r="P120" s="48" t="str">
        <f t="shared" si="18"/>
        <v>MENSALISTA</v>
      </c>
      <c r="Q120" s="51">
        <f t="shared" si="14"/>
        <v>9.6</v>
      </c>
      <c r="R120" s="52">
        <v>1</v>
      </c>
    </row>
    <row r="121" spans="2:18">
      <c r="B121" s="47">
        <v>1</v>
      </c>
      <c r="C121" s="48" t="s">
        <v>82</v>
      </c>
      <c r="D121" s="48" t="s">
        <v>180</v>
      </c>
      <c r="E121" s="48" t="s">
        <v>64</v>
      </c>
      <c r="F121" s="49">
        <v>900</v>
      </c>
      <c r="G121" s="50">
        <v>1815</v>
      </c>
      <c r="H121" s="49">
        <f t="shared" si="16"/>
        <v>915</v>
      </c>
      <c r="I121" s="49">
        <f t="shared" si="11"/>
        <v>915</v>
      </c>
      <c r="J121" s="70">
        <v>10</v>
      </c>
      <c r="K121" s="48" t="str">
        <f>LEFT(F121,1)</f>
        <v>9</v>
      </c>
      <c r="L121" s="48" t="str">
        <f t="shared" si="15"/>
        <v>18</v>
      </c>
      <c r="M121" s="48">
        <f t="shared" si="12"/>
        <v>9</v>
      </c>
      <c r="N121" s="48" t="str">
        <f t="shared" si="13"/>
        <v>15</v>
      </c>
      <c r="O121" s="48" t="str">
        <f>IF(F121=0,"PERNOITE",IF(H121&lt;0,"PERNOITE","INTEGRAL"))</f>
        <v>INTEGRAL</v>
      </c>
      <c r="P121" s="48" t="str">
        <f t="shared" si="18"/>
        <v>MENSALISTA</v>
      </c>
      <c r="Q121" s="51">
        <f t="shared" si="14"/>
        <v>9.6</v>
      </c>
      <c r="R121" s="52">
        <v>1</v>
      </c>
    </row>
    <row r="122" spans="2:18">
      <c r="B122" s="47">
        <v>1</v>
      </c>
      <c r="C122" s="48" t="s">
        <v>82</v>
      </c>
      <c r="D122" s="48" t="s">
        <v>181</v>
      </c>
      <c r="E122" s="48" t="s">
        <v>60</v>
      </c>
      <c r="F122" s="49">
        <v>2145</v>
      </c>
      <c r="G122" s="50">
        <v>615</v>
      </c>
      <c r="H122" s="49">
        <f t="shared" si="16"/>
        <v>-1530</v>
      </c>
      <c r="I122" s="49">
        <f t="shared" si="11"/>
        <v>870</v>
      </c>
      <c r="J122" s="70">
        <v>9</v>
      </c>
      <c r="K122" s="48" t="str">
        <f t="shared" si="17"/>
        <v>21</v>
      </c>
      <c r="L122" s="48" t="str">
        <f>LEFT(G122,1)</f>
        <v>6</v>
      </c>
      <c r="M122" s="48">
        <f t="shared" si="12"/>
        <v>-15</v>
      </c>
      <c r="N122" s="48" t="str">
        <f t="shared" si="13"/>
        <v>30</v>
      </c>
      <c r="O122" s="48" t="str">
        <f>IF(F122=0,"PERNOITE",IF(H122&lt;0,"PERNOITE","INTEGRAL"))</f>
        <v>PERNOITE</v>
      </c>
      <c r="P122" s="48" t="str">
        <f t="shared" si="18"/>
        <v>MENSALISTA</v>
      </c>
      <c r="Q122" s="51">
        <f t="shared" si="14"/>
        <v>9.6</v>
      </c>
      <c r="R122" s="52">
        <v>1</v>
      </c>
    </row>
    <row r="123" spans="2:18">
      <c r="B123" s="47">
        <v>1</v>
      </c>
      <c r="C123" s="48" t="s">
        <v>82</v>
      </c>
      <c r="D123" s="48" t="s">
        <v>182</v>
      </c>
      <c r="E123" s="48" t="s">
        <v>60</v>
      </c>
      <c r="F123" s="49">
        <v>1945</v>
      </c>
      <c r="G123" s="50">
        <v>745</v>
      </c>
      <c r="H123" s="49">
        <f t="shared" si="16"/>
        <v>-1200</v>
      </c>
      <c r="I123" s="49">
        <f t="shared" si="11"/>
        <v>1200</v>
      </c>
      <c r="J123" s="70">
        <v>12</v>
      </c>
      <c r="K123" s="48" t="str">
        <f t="shared" si="17"/>
        <v>19</v>
      </c>
      <c r="L123" s="48" t="str">
        <f>LEFT(G123,1)</f>
        <v>7</v>
      </c>
      <c r="M123" s="48">
        <f t="shared" si="12"/>
        <v>-12</v>
      </c>
      <c r="N123" s="48" t="str">
        <f t="shared" si="13"/>
        <v>00</v>
      </c>
      <c r="O123" s="48" t="str">
        <f>IF(F123=0,"PERNOITE",IF(H123&lt;0,"PERNOITE","INTEGRAL"))</f>
        <v>PERNOITE</v>
      </c>
      <c r="P123" s="48" t="str">
        <f t="shared" si="18"/>
        <v>MENSALISTA</v>
      </c>
      <c r="Q123" s="51">
        <f t="shared" si="14"/>
        <v>9.6</v>
      </c>
      <c r="R123" s="52">
        <v>1</v>
      </c>
    </row>
    <row r="124" spans="2:18">
      <c r="B124" s="47">
        <v>1</v>
      </c>
      <c r="C124" s="48" t="s">
        <v>82</v>
      </c>
      <c r="D124" s="48" t="s">
        <v>183</v>
      </c>
      <c r="E124" s="48" t="s">
        <v>60</v>
      </c>
      <c r="F124" s="49">
        <v>1530</v>
      </c>
      <c r="G124" s="50">
        <v>845</v>
      </c>
      <c r="H124" s="49">
        <f t="shared" si="16"/>
        <v>-685</v>
      </c>
      <c r="I124" s="49">
        <f t="shared" si="11"/>
        <v>1715</v>
      </c>
      <c r="J124" s="70">
        <v>18</v>
      </c>
      <c r="K124" s="48" t="str">
        <f t="shared" si="17"/>
        <v>15</v>
      </c>
      <c r="L124" s="48" t="str">
        <f>LEFT(G124,1)</f>
        <v>8</v>
      </c>
      <c r="M124" s="48">
        <f t="shared" si="12"/>
        <v>-7</v>
      </c>
      <c r="N124" s="48" t="str">
        <f t="shared" si="13"/>
        <v>85</v>
      </c>
      <c r="O124" s="48" t="str">
        <f>IF(F124=0,"PERNOITE",IF(H124&lt;0,"PERNOITE","INTEGRAL"))</f>
        <v>PERNOITE</v>
      </c>
      <c r="P124" s="48" t="str">
        <f t="shared" si="18"/>
        <v>MENSALISTA</v>
      </c>
      <c r="Q124" s="51">
        <f t="shared" si="14"/>
        <v>9.6</v>
      </c>
      <c r="R124" s="52">
        <v>1</v>
      </c>
    </row>
    <row r="125" spans="2:18">
      <c r="B125" s="47">
        <v>2</v>
      </c>
      <c r="C125" s="48" t="s">
        <v>82</v>
      </c>
      <c r="D125" s="48" t="s">
        <v>184</v>
      </c>
      <c r="E125" s="48" t="s">
        <v>60</v>
      </c>
      <c r="F125" s="49">
        <v>1000</v>
      </c>
      <c r="G125" s="50">
        <v>1115</v>
      </c>
      <c r="H125" s="49">
        <f t="shared" si="16"/>
        <v>115</v>
      </c>
      <c r="I125" s="49">
        <f t="shared" si="11"/>
        <v>115</v>
      </c>
      <c r="J125" s="70">
        <v>2</v>
      </c>
      <c r="K125" s="48" t="str">
        <f t="shared" si="17"/>
        <v>10</v>
      </c>
      <c r="L125" s="48" t="str">
        <f t="shared" si="15"/>
        <v>11</v>
      </c>
      <c r="M125" s="48">
        <f t="shared" si="12"/>
        <v>1</v>
      </c>
      <c r="N125" s="48" t="str">
        <f t="shared" si="13"/>
        <v>15</v>
      </c>
      <c r="O125" s="48" t="str">
        <f>IF(F125=0,"PERNOITE",IF(H125&lt;0,"PERNOITE","INTEGRAL"))</f>
        <v>INTEGRAL</v>
      </c>
      <c r="P125" s="48" t="str">
        <f t="shared" si="18"/>
        <v>EVENTUAL</v>
      </c>
      <c r="Q125" s="51">
        <f t="shared" si="14"/>
        <v>10</v>
      </c>
      <c r="R125" s="52">
        <v>1</v>
      </c>
    </row>
    <row r="126" spans="2:18">
      <c r="B126" s="47">
        <v>2</v>
      </c>
      <c r="C126" s="48" t="s">
        <v>82</v>
      </c>
      <c r="D126" s="48" t="s">
        <v>185</v>
      </c>
      <c r="E126" s="48" t="s">
        <v>60</v>
      </c>
      <c r="F126" s="49">
        <v>1000</v>
      </c>
      <c r="G126" s="50">
        <v>1330</v>
      </c>
      <c r="H126" s="49">
        <f t="shared" si="16"/>
        <v>330</v>
      </c>
      <c r="I126" s="49">
        <f t="shared" si="11"/>
        <v>330</v>
      </c>
      <c r="J126" s="70">
        <v>4</v>
      </c>
      <c r="K126" s="48" t="str">
        <f t="shared" si="17"/>
        <v>10</v>
      </c>
      <c r="L126" s="48" t="str">
        <f t="shared" si="15"/>
        <v>13</v>
      </c>
      <c r="M126" s="48">
        <f t="shared" si="12"/>
        <v>3</v>
      </c>
      <c r="N126" s="48" t="str">
        <f t="shared" si="13"/>
        <v>30</v>
      </c>
      <c r="O126" s="48" t="str">
        <f>IF(F126=0,"PERNOITE",IF(H126&lt;0,"PERNOITE","INTEGRAL"))</f>
        <v>INTEGRAL</v>
      </c>
      <c r="P126" s="48" t="str">
        <f t="shared" si="18"/>
        <v>EVENTUAL</v>
      </c>
      <c r="Q126" s="51">
        <f t="shared" si="14"/>
        <v>12</v>
      </c>
      <c r="R126" s="52">
        <v>1</v>
      </c>
    </row>
    <row r="127" spans="2:18">
      <c r="B127" s="47">
        <v>2</v>
      </c>
      <c r="C127" s="48" t="s">
        <v>82</v>
      </c>
      <c r="D127" s="48" t="s">
        <v>186</v>
      </c>
      <c r="E127" s="48" t="s">
        <v>60</v>
      </c>
      <c r="F127" s="49">
        <v>1230</v>
      </c>
      <c r="G127" s="50">
        <v>1400</v>
      </c>
      <c r="H127" s="49">
        <f t="shared" si="16"/>
        <v>170</v>
      </c>
      <c r="I127" s="49">
        <f t="shared" si="11"/>
        <v>170</v>
      </c>
      <c r="J127" s="70">
        <v>2</v>
      </c>
      <c r="K127" s="48" t="str">
        <f t="shared" si="17"/>
        <v>12</v>
      </c>
      <c r="L127" s="48" t="str">
        <f t="shared" si="15"/>
        <v>14</v>
      </c>
      <c r="M127" s="48">
        <f t="shared" si="12"/>
        <v>2</v>
      </c>
      <c r="N127" s="48" t="str">
        <f t="shared" si="13"/>
        <v>70</v>
      </c>
      <c r="O127" s="48" t="str">
        <f>IF(F127=0,"PERNOITE",IF(H127&lt;0,"PERNOITE","INTEGRAL"))</f>
        <v>INTEGRAL</v>
      </c>
      <c r="P127" s="48" t="str">
        <f t="shared" si="18"/>
        <v>EVENTUAL</v>
      </c>
      <c r="Q127" s="51">
        <f t="shared" si="14"/>
        <v>10</v>
      </c>
      <c r="R127" s="52">
        <v>1</v>
      </c>
    </row>
    <row r="128" spans="2:18">
      <c r="B128" s="47">
        <v>2</v>
      </c>
      <c r="C128" s="48" t="s">
        <v>82</v>
      </c>
      <c r="D128" s="48" t="s">
        <v>187</v>
      </c>
      <c r="E128" s="48" t="s">
        <v>60</v>
      </c>
      <c r="F128" s="49">
        <v>1245</v>
      </c>
      <c r="G128" s="50">
        <v>1400</v>
      </c>
      <c r="H128" s="49">
        <f t="shared" si="16"/>
        <v>155</v>
      </c>
      <c r="I128" s="49">
        <f t="shared" si="11"/>
        <v>155</v>
      </c>
      <c r="J128" s="70">
        <v>2</v>
      </c>
      <c r="K128" s="48" t="str">
        <f t="shared" si="17"/>
        <v>12</v>
      </c>
      <c r="L128" s="48" t="str">
        <f t="shared" si="15"/>
        <v>14</v>
      </c>
      <c r="M128" s="48">
        <f t="shared" si="12"/>
        <v>2</v>
      </c>
      <c r="N128" s="48" t="str">
        <f t="shared" si="13"/>
        <v>55</v>
      </c>
      <c r="O128" s="48" t="str">
        <f>IF(F128=0,"PERNOITE",IF(H128&lt;0,"PERNOITE","INTEGRAL"))</f>
        <v>INTEGRAL</v>
      </c>
      <c r="P128" s="48" t="str">
        <f t="shared" si="18"/>
        <v>EVENTUAL</v>
      </c>
      <c r="Q128" s="51">
        <f t="shared" si="14"/>
        <v>10</v>
      </c>
      <c r="R128" s="52">
        <v>1</v>
      </c>
    </row>
    <row r="129" spans="2:18">
      <c r="B129" s="47">
        <v>2</v>
      </c>
      <c r="C129" s="48" t="s">
        <v>82</v>
      </c>
      <c r="D129" s="48" t="s">
        <v>188</v>
      </c>
      <c r="E129" s="48" t="s">
        <v>60</v>
      </c>
      <c r="F129" s="49">
        <v>1330</v>
      </c>
      <c r="G129" s="50">
        <v>1430</v>
      </c>
      <c r="H129" s="49">
        <f t="shared" si="16"/>
        <v>100</v>
      </c>
      <c r="I129" s="49">
        <f t="shared" si="11"/>
        <v>100</v>
      </c>
      <c r="J129" s="70">
        <v>1</v>
      </c>
      <c r="K129" s="48" t="str">
        <f t="shared" si="17"/>
        <v>13</v>
      </c>
      <c r="L129" s="48" t="str">
        <f t="shared" si="15"/>
        <v>14</v>
      </c>
      <c r="M129" s="48">
        <f t="shared" si="12"/>
        <v>1</v>
      </c>
      <c r="N129" s="48" t="str">
        <f t="shared" si="13"/>
        <v>00</v>
      </c>
      <c r="O129" s="48" t="str">
        <f>IF(F129=0,"PERNOITE",IF(H129&lt;0,"PERNOITE","INTEGRAL"))</f>
        <v>INTEGRAL</v>
      </c>
      <c r="P129" s="48" t="str">
        <f t="shared" si="18"/>
        <v>EVENTUAL</v>
      </c>
      <c r="Q129" s="51">
        <f t="shared" si="14"/>
        <v>8</v>
      </c>
      <c r="R129" s="52">
        <v>1</v>
      </c>
    </row>
    <row r="130" spans="2:18">
      <c r="B130" s="47">
        <v>1</v>
      </c>
      <c r="C130" s="48" t="s">
        <v>82</v>
      </c>
      <c r="D130" s="48" t="s">
        <v>189</v>
      </c>
      <c r="E130" s="48" t="s">
        <v>60</v>
      </c>
      <c r="F130" s="49">
        <v>1445</v>
      </c>
      <c r="G130" s="50">
        <v>1430</v>
      </c>
      <c r="H130" s="49">
        <f t="shared" si="16"/>
        <v>-15</v>
      </c>
      <c r="I130" s="49">
        <f t="shared" si="11"/>
        <v>2385</v>
      </c>
      <c r="J130" s="70">
        <v>24</v>
      </c>
      <c r="K130" s="48" t="str">
        <f t="shared" si="17"/>
        <v>14</v>
      </c>
      <c r="L130" s="48" t="str">
        <f t="shared" si="15"/>
        <v>14</v>
      </c>
      <c r="M130" s="48">
        <f t="shared" si="12"/>
        <v>0</v>
      </c>
      <c r="N130" s="48" t="str">
        <f t="shared" si="13"/>
        <v>15</v>
      </c>
      <c r="O130" s="48" t="str">
        <f>IF(F130=0,"PERNOITE",IF(H130&lt;0,"PERNOITE","INTEGRAL"))</f>
        <v>PERNOITE</v>
      </c>
      <c r="P130" s="48" t="str">
        <f t="shared" si="18"/>
        <v>MENSALISTA</v>
      </c>
      <c r="Q130" s="51">
        <f t="shared" si="14"/>
        <v>9.6</v>
      </c>
      <c r="R130" s="52">
        <v>1</v>
      </c>
    </row>
    <row r="131" spans="2:18">
      <c r="B131" s="47">
        <v>2</v>
      </c>
      <c r="C131" s="48" t="s">
        <v>82</v>
      </c>
      <c r="D131" s="48" t="s">
        <v>190</v>
      </c>
      <c r="E131" s="48" t="s">
        <v>60</v>
      </c>
      <c r="F131" s="49">
        <v>1230</v>
      </c>
      <c r="G131" s="50">
        <v>1430</v>
      </c>
      <c r="H131" s="49">
        <f t="shared" si="16"/>
        <v>200</v>
      </c>
      <c r="I131" s="49">
        <f t="shared" si="11"/>
        <v>200</v>
      </c>
      <c r="J131" s="70">
        <v>2</v>
      </c>
      <c r="K131" s="48" t="str">
        <f t="shared" si="17"/>
        <v>12</v>
      </c>
      <c r="L131" s="48" t="str">
        <f t="shared" si="15"/>
        <v>14</v>
      </c>
      <c r="M131" s="48">
        <f t="shared" si="12"/>
        <v>2</v>
      </c>
      <c r="N131" s="48" t="str">
        <f t="shared" si="13"/>
        <v>00</v>
      </c>
      <c r="O131" s="48" t="str">
        <f>IF(F131=0,"PERNOITE",IF(H131&lt;0,"PERNOITE","INTEGRAL"))</f>
        <v>INTEGRAL</v>
      </c>
      <c r="P131" s="48" t="str">
        <f t="shared" si="18"/>
        <v>EVENTUAL</v>
      </c>
      <c r="Q131" s="51">
        <f t="shared" si="14"/>
        <v>10</v>
      </c>
      <c r="R131" s="52">
        <v>1</v>
      </c>
    </row>
    <row r="132" spans="2:18">
      <c r="B132" s="47">
        <v>2</v>
      </c>
      <c r="C132" s="48" t="s">
        <v>82</v>
      </c>
      <c r="D132" s="48" t="s">
        <v>191</v>
      </c>
      <c r="E132" s="48" t="s">
        <v>60</v>
      </c>
      <c r="F132" s="49">
        <v>730</v>
      </c>
      <c r="G132" s="50">
        <v>1500</v>
      </c>
      <c r="H132" s="49">
        <f t="shared" si="16"/>
        <v>770</v>
      </c>
      <c r="I132" s="49">
        <f t="shared" si="11"/>
        <v>770</v>
      </c>
      <c r="J132" s="70">
        <v>8</v>
      </c>
      <c r="K132" s="48" t="str">
        <f>LEFT(F132,1)</f>
        <v>7</v>
      </c>
      <c r="L132" s="48" t="str">
        <f t="shared" si="15"/>
        <v>15</v>
      </c>
      <c r="M132" s="48">
        <f t="shared" si="12"/>
        <v>8</v>
      </c>
      <c r="N132" s="48" t="str">
        <f t="shared" si="13"/>
        <v>70</v>
      </c>
      <c r="O132" s="48" t="str">
        <f>IF(F132=0,"PERNOITE",IF(H132&lt;0,"PERNOITE","INTEGRAL"))</f>
        <v>INTEGRAL</v>
      </c>
      <c r="P132" s="48" t="str">
        <f t="shared" si="18"/>
        <v>EVENTUAL</v>
      </c>
      <c r="Q132" s="51">
        <f t="shared" si="14"/>
        <v>22</v>
      </c>
      <c r="R132" s="52">
        <v>1</v>
      </c>
    </row>
    <row r="133" spans="2:18">
      <c r="B133" s="47">
        <v>2</v>
      </c>
      <c r="C133" s="48" t="s">
        <v>82</v>
      </c>
      <c r="D133" s="48" t="s">
        <v>192</v>
      </c>
      <c r="E133" s="48" t="s">
        <v>60</v>
      </c>
      <c r="F133" s="49">
        <v>1330</v>
      </c>
      <c r="G133" s="50">
        <v>1530</v>
      </c>
      <c r="H133" s="49">
        <f t="shared" si="16"/>
        <v>200</v>
      </c>
      <c r="I133" s="49">
        <f t="shared" si="11"/>
        <v>200</v>
      </c>
      <c r="J133" s="70">
        <v>2</v>
      </c>
      <c r="K133" s="48" t="str">
        <f t="shared" si="17"/>
        <v>13</v>
      </c>
      <c r="L133" s="48" t="str">
        <f t="shared" si="15"/>
        <v>15</v>
      </c>
      <c r="M133" s="48">
        <f t="shared" si="12"/>
        <v>2</v>
      </c>
      <c r="N133" s="48" t="str">
        <f t="shared" si="13"/>
        <v>00</v>
      </c>
      <c r="O133" s="48" t="str">
        <f>IF(F133=0,"PERNOITE",IF(H133&lt;0,"PERNOITE","INTEGRAL"))</f>
        <v>INTEGRAL</v>
      </c>
      <c r="P133" s="48" t="str">
        <f t="shared" si="18"/>
        <v>EVENTUAL</v>
      </c>
      <c r="Q133" s="51">
        <f t="shared" si="14"/>
        <v>10</v>
      </c>
      <c r="R133" s="52">
        <v>1</v>
      </c>
    </row>
    <row r="134" spans="2:18">
      <c r="B134" s="47">
        <v>1</v>
      </c>
      <c r="C134" s="48" t="s">
        <v>82</v>
      </c>
      <c r="D134" s="48" t="s">
        <v>193</v>
      </c>
      <c r="E134" s="48" t="s">
        <v>60</v>
      </c>
      <c r="F134" s="49">
        <v>700</v>
      </c>
      <c r="G134" s="50">
        <v>1530</v>
      </c>
      <c r="H134" s="49">
        <f t="shared" si="16"/>
        <v>830</v>
      </c>
      <c r="I134" s="49">
        <f t="shared" si="11"/>
        <v>830</v>
      </c>
      <c r="J134" s="70">
        <v>9</v>
      </c>
      <c r="K134" s="48" t="str">
        <f>LEFT(F134,1)</f>
        <v>7</v>
      </c>
      <c r="L134" s="48" t="str">
        <f t="shared" si="15"/>
        <v>15</v>
      </c>
      <c r="M134" s="48">
        <f t="shared" si="12"/>
        <v>8</v>
      </c>
      <c r="N134" s="48" t="str">
        <f t="shared" si="13"/>
        <v>30</v>
      </c>
      <c r="O134" s="48" t="str">
        <f>IF(F134=0,"PERNOITE",IF(H134&lt;0,"PERNOITE","INTEGRAL"))</f>
        <v>INTEGRAL</v>
      </c>
      <c r="P134" s="48" t="str">
        <f t="shared" si="18"/>
        <v>MENSALISTA</v>
      </c>
      <c r="Q134" s="51">
        <f t="shared" si="14"/>
        <v>9.6</v>
      </c>
      <c r="R134" s="52">
        <v>1</v>
      </c>
    </row>
    <row r="135" spans="2:18">
      <c r="B135" s="47">
        <v>2</v>
      </c>
      <c r="C135" s="48" t="s">
        <v>82</v>
      </c>
      <c r="D135" s="48" t="s">
        <v>194</v>
      </c>
      <c r="E135" s="48" t="s">
        <v>60</v>
      </c>
      <c r="F135" s="49">
        <v>845</v>
      </c>
      <c r="G135" s="50">
        <v>1530</v>
      </c>
      <c r="H135" s="49">
        <f t="shared" si="16"/>
        <v>685</v>
      </c>
      <c r="I135" s="49">
        <f t="shared" si="11"/>
        <v>685</v>
      </c>
      <c r="J135" s="70">
        <v>7</v>
      </c>
      <c r="K135" s="48" t="str">
        <f>LEFT(F135,1)</f>
        <v>8</v>
      </c>
      <c r="L135" s="48" t="str">
        <f t="shared" si="15"/>
        <v>15</v>
      </c>
      <c r="M135" s="48">
        <f t="shared" si="12"/>
        <v>7</v>
      </c>
      <c r="N135" s="48" t="str">
        <f t="shared" si="13"/>
        <v>85</v>
      </c>
      <c r="O135" s="48" t="str">
        <f>IF(F135=0,"PERNOITE",IF(H135&lt;0,"PERNOITE","INTEGRAL"))</f>
        <v>INTEGRAL</v>
      </c>
      <c r="P135" s="48" t="str">
        <f t="shared" si="18"/>
        <v>EVENTUAL</v>
      </c>
      <c r="Q135" s="51">
        <f t="shared" si="14"/>
        <v>20</v>
      </c>
      <c r="R135" s="52">
        <v>1</v>
      </c>
    </row>
    <row r="136" spans="2:18">
      <c r="B136" s="47">
        <v>1</v>
      </c>
      <c r="C136" s="48" t="s">
        <v>82</v>
      </c>
      <c r="D136" s="48" t="s">
        <v>195</v>
      </c>
      <c r="E136" s="48" t="s">
        <v>60</v>
      </c>
      <c r="F136" s="49">
        <v>615</v>
      </c>
      <c r="G136" s="50">
        <v>1530</v>
      </c>
      <c r="H136" s="49">
        <f t="shared" si="16"/>
        <v>915</v>
      </c>
      <c r="I136" s="49">
        <f t="shared" si="11"/>
        <v>915</v>
      </c>
      <c r="J136" s="70">
        <v>10</v>
      </c>
      <c r="K136" s="48" t="str">
        <f>LEFT(F136,1)</f>
        <v>6</v>
      </c>
      <c r="L136" s="48" t="str">
        <f t="shared" si="15"/>
        <v>15</v>
      </c>
      <c r="M136" s="48">
        <f t="shared" si="12"/>
        <v>9</v>
      </c>
      <c r="N136" s="48" t="str">
        <f t="shared" si="13"/>
        <v>15</v>
      </c>
      <c r="O136" s="48" t="str">
        <f>IF(F136=0,"PERNOITE",IF(H136&lt;0,"PERNOITE","INTEGRAL"))</f>
        <v>INTEGRAL</v>
      </c>
      <c r="P136" s="48" t="str">
        <f t="shared" si="18"/>
        <v>MENSALISTA</v>
      </c>
      <c r="Q136" s="51">
        <f t="shared" si="14"/>
        <v>9.6</v>
      </c>
      <c r="R136" s="52">
        <v>1</v>
      </c>
    </row>
    <row r="137" spans="2:18">
      <c r="B137" s="47">
        <v>2</v>
      </c>
      <c r="C137" s="48" t="s">
        <v>82</v>
      </c>
      <c r="D137" s="48" t="s">
        <v>196</v>
      </c>
      <c r="E137" s="48" t="s">
        <v>60</v>
      </c>
      <c r="F137" s="49">
        <v>1445</v>
      </c>
      <c r="G137" s="50">
        <v>1530</v>
      </c>
      <c r="H137" s="49">
        <f t="shared" si="16"/>
        <v>85</v>
      </c>
      <c r="I137" s="49">
        <f t="shared" si="11"/>
        <v>85</v>
      </c>
      <c r="J137" s="70">
        <v>1</v>
      </c>
      <c r="K137" s="48" t="str">
        <f t="shared" si="17"/>
        <v>14</v>
      </c>
      <c r="L137" s="48" t="str">
        <f t="shared" si="15"/>
        <v>15</v>
      </c>
      <c r="M137" s="48">
        <f t="shared" si="12"/>
        <v>1</v>
      </c>
      <c r="N137" s="48" t="str">
        <f t="shared" si="13"/>
        <v>85</v>
      </c>
      <c r="O137" s="48" t="str">
        <f>IF(F137=0,"PERNOITE",IF(H137&lt;0,"PERNOITE","INTEGRAL"))</f>
        <v>INTEGRAL</v>
      </c>
      <c r="P137" s="48" t="str">
        <f t="shared" si="18"/>
        <v>EVENTUAL</v>
      </c>
      <c r="Q137" s="51">
        <f t="shared" si="14"/>
        <v>8</v>
      </c>
      <c r="R137" s="52">
        <v>1</v>
      </c>
    </row>
    <row r="138" spans="2:18">
      <c r="B138" s="47">
        <v>1</v>
      </c>
      <c r="C138" s="48" t="s">
        <v>82</v>
      </c>
      <c r="D138" s="48" t="s">
        <v>197</v>
      </c>
      <c r="E138" s="48" t="s">
        <v>60</v>
      </c>
      <c r="F138" s="49">
        <v>1545</v>
      </c>
      <c r="G138" s="50">
        <v>1530</v>
      </c>
      <c r="H138" s="49">
        <f t="shared" si="16"/>
        <v>-15</v>
      </c>
      <c r="I138" s="49">
        <f t="shared" si="11"/>
        <v>2385</v>
      </c>
      <c r="J138" s="70">
        <v>24</v>
      </c>
      <c r="K138" s="48" t="str">
        <f t="shared" si="17"/>
        <v>15</v>
      </c>
      <c r="L138" s="48" t="str">
        <f t="shared" si="15"/>
        <v>15</v>
      </c>
      <c r="M138" s="48">
        <f t="shared" si="12"/>
        <v>0</v>
      </c>
      <c r="N138" s="48" t="str">
        <f t="shared" si="13"/>
        <v>15</v>
      </c>
      <c r="O138" s="48" t="str">
        <f>IF(F138=0,"PERNOITE",IF(H138&lt;0,"PERNOITE","INTEGRAL"))</f>
        <v>PERNOITE</v>
      </c>
      <c r="P138" s="48" t="str">
        <f t="shared" si="18"/>
        <v>MENSALISTA</v>
      </c>
      <c r="Q138" s="51">
        <f t="shared" si="14"/>
        <v>9.6</v>
      </c>
      <c r="R138" s="52">
        <v>1</v>
      </c>
    </row>
    <row r="139" spans="2:18">
      <c r="B139" s="47">
        <v>2</v>
      </c>
      <c r="C139" s="48" t="s">
        <v>82</v>
      </c>
      <c r="D139" s="48" t="s">
        <v>198</v>
      </c>
      <c r="E139" s="48" t="s">
        <v>60</v>
      </c>
      <c r="F139" s="49">
        <v>1100</v>
      </c>
      <c r="G139" s="50">
        <v>1530</v>
      </c>
      <c r="H139" s="49">
        <f t="shared" si="16"/>
        <v>430</v>
      </c>
      <c r="I139" s="49">
        <f t="shared" ref="I139:I202" si="19">IF(H139&lt;0,(H139+2400),H139)</f>
        <v>430</v>
      </c>
      <c r="J139" s="70">
        <v>5</v>
      </c>
      <c r="K139" s="48" t="str">
        <f t="shared" si="17"/>
        <v>11</v>
      </c>
      <c r="L139" s="48" t="str">
        <f t="shared" si="15"/>
        <v>15</v>
      </c>
      <c r="M139" s="48">
        <f t="shared" ref="M139:M202" si="20">L139-K139</f>
        <v>4</v>
      </c>
      <c r="N139" s="48" t="str">
        <f t="shared" ref="N139:N202" si="21">RIGHT(H139,2)</f>
        <v>30</v>
      </c>
      <c r="O139" s="48" t="str">
        <f>IF(F139=0,"PERNOITE",IF(H139&lt;0,"PERNOITE","INTEGRAL"))</f>
        <v>INTEGRAL</v>
      </c>
      <c r="P139" s="48" t="str">
        <f t="shared" si="18"/>
        <v>EVENTUAL</v>
      </c>
      <c r="Q139" s="51">
        <f t="shared" ref="Q139:Q202" si="22">IF(P139="MENSALISTA",$V$10,IF(H139&lt;=100,$S$10,IF(H139&lt;=200,$S$11,IF(P139="EVENTUAL",($S$10+(M139-1)*$T$10),IF(P139="DIARISTA",$U$10)))))</f>
        <v>14</v>
      </c>
      <c r="R139" s="52">
        <v>1</v>
      </c>
    </row>
    <row r="140" spans="2:18">
      <c r="B140" s="47">
        <v>2</v>
      </c>
      <c r="C140" s="48" t="s">
        <v>82</v>
      </c>
      <c r="D140" s="48" t="s">
        <v>199</v>
      </c>
      <c r="E140" s="48" t="s">
        <v>60</v>
      </c>
      <c r="F140" s="49">
        <v>1045</v>
      </c>
      <c r="G140" s="50">
        <v>1600</v>
      </c>
      <c r="H140" s="49">
        <f t="shared" si="16"/>
        <v>555</v>
      </c>
      <c r="I140" s="49">
        <f t="shared" si="19"/>
        <v>555</v>
      </c>
      <c r="J140" s="70">
        <v>6</v>
      </c>
      <c r="K140" s="48" t="str">
        <f t="shared" si="17"/>
        <v>10</v>
      </c>
      <c r="L140" s="48" t="str">
        <f t="shared" si="15"/>
        <v>16</v>
      </c>
      <c r="M140" s="48">
        <f t="shared" si="20"/>
        <v>6</v>
      </c>
      <c r="N140" s="48" t="str">
        <f t="shared" si="21"/>
        <v>55</v>
      </c>
      <c r="O140" s="48" t="str">
        <f>IF(F140=0,"PERNOITE",IF(H140&lt;0,"PERNOITE","INTEGRAL"))</f>
        <v>INTEGRAL</v>
      </c>
      <c r="P140" s="48" t="str">
        <f t="shared" si="18"/>
        <v>EVENTUAL</v>
      </c>
      <c r="Q140" s="51">
        <f t="shared" si="22"/>
        <v>18</v>
      </c>
      <c r="R140" s="52">
        <v>1</v>
      </c>
    </row>
    <row r="141" spans="2:18">
      <c r="B141" s="47">
        <v>2</v>
      </c>
      <c r="C141" s="48" t="s">
        <v>82</v>
      </c>
      <c r="D141" s="48" t="s">
        <v>200</v>
      </c>
      <c r="E141" s="48" t="s">
        <v>60</v>
      </c>
      <c r="F141" s="49">
        <v>1045</v>
      </c>
      <c r="G141" s="50">
        <v>1600</v>
      </c>
      <c r="H141" s="49">
        <f t="shared" si="16"/>
        <v>555</v>
      </c>
      <c r="I141" s="49">
        <f t="shared" si="19"/>
        <v>555</v>
      </c>
      <c r="J141" s="70">
        <v>6</v>
      </c>
      <c r="K141" s="48" t="str">
        <f t="shared" si="17"/>
        <v>10</v>
      </c>
      <c r="L141" s="48" t="str">
        <f t="shared" si="15"/>
        <v>16</v>
      </c>
      <c r="M141" s="48">
        <f t="shared" si="20"/>
        <v>6</v>
      </c>
      <c r="N141" s="48" t="str">
        <f t="shared" si="21"/>
        <v>55</v>
      </c>
      <c r="O141" s="48" t="str">
        <f>IF(F141=0,"PERNOITE",IF(H141&lt;0,"PERNOITE","INTEGRAL"))</f>
        <v>INTEGRAL</v>
      </c>
      <c r="P141" s="48" t="str">
        <f t="shared" si="18"/>
        <v>EVENTUAL</v>
      </c>
      <c r="Q141" s="51">
        <f t="shared" si="22"/>
        <v>18</v>
      </c>
      <c r="R141" s="52">
        <v>1</v>
      </c>
    </row>
    <row r="142" spans="2:18">
      <c r="B142" s="47">
        <v>1</v>
      </c>
      <c r="C142" s="48" t="s">
        <v>82</v>
      </c>
      <c r="D142" s="48" t="s">
        <v>201</v>
      </c>
      <c r="E142" s="48" t="s">
        <v>60</v>
      </c>
      <c r="F142" s="49">
        <v>715</v>
      </c>
      <c r="G142" s="50">
        <v>1600</v>
      </c>
      <c r="H142" s="49">
        <f t="shared" si="16"/>
        <v>885</v>
      </c>
      <c r="I142" s="49">
        <f t="shared" si="19"/>
        <v>885</v>
      </c>
      <c r="J142" s="70">
        <v>9</v>
      </c>
      <c r="K142" s="48" t="str">
        <f>LEFT(F142,1)</f>
        <v>7</v>
      </c>
      <c r="L142" s="48" t="str">
        <f t="shared" si="15"/>
        <v>16</v>
      </c>
      <c r="M142" s="48">
        <f t="shared" si="20"/>
        <v>9</v>
      </c>
      <c r="N142" s="48" t="str">
        <f t="shared" si="21"/>
        <v>85</v>
      </c>
      <c r="O142" s="48" t="str">
        <f>IF(F142=0,"PERNOITE",IF(H142&lt;0,"PERNOITE","INTEGRAL"))</f>
        <v>INTEGRAL</v>
      </c>
      <c r="P142" s="48" t="str">
        <f t="shared" si="18"/>
        <v>MENSALISTA</v>
      </c>
      <c r="Q142" s="51">
        <f t="shared" si="22"/>
        <v>9.6</v>
      </c>
      <c r="R142" s="52">
        <v>1</v>
      </c>
    </row>
    <row r="143" spans="2:18">
      <c r="B143" s="47">
        <v>2</v>
      </c>
      <c r="C143" s="48" t="s">
        <v>82</v>
      </c>
      <c r="D143" s="48" t="s">
        <v>202</v>
      </c>
      <c r="E143" s="48" t="s">
        <v>60</v>
      </c>
      <c r="F143" s="49">
        <v>1400</v>
      </c>
      <c r="G143" s="50">
        <v>1600</v>
      </c>
      <c r="H143" s="49">
        <f t="shared" si="16"/>
        <v>200</v>
      </c>
      <c r="I143" s="49">
        <f t="shared" si="19"/>
        <v>200</v>
      </c>
      <c r="J143" s="70">
        <v>2</v>
      </c>
      <c r="K143" s="48" t="str">
        <f t="shared" si="17"/>
        <v>14</v>
      </c>
      <c r="L143" s="48" t="str">
        <f t="shared" si="15"/>
        <v>16</v>
      </c>
      <c r="M143" s="48">
        <f t="shared" si="20"/>
        <v>2</v>
      </c>
      <c r="N143" s="48" t="str">
        <f t="shared" si="21"/>
        <v>00</v>
      </c>
      <c r="O143" s="48" t="str">
        <f>IF(F143=0,"PERNOITE",IF(H143&lt;0,"PERNOITE","INTEGRAL"))</f>
        <v>INTEGRAL</v>
      </c>
      <c r="P143" s="48" t="str">
        <f t="shared" si="18"/>
        <v>EVENTUAL</v>
      </c>
      <c r="Q143" s="51">
        <f t="shared" si="22"/>
        <v>10</v>
      </c>
      <c r="R143" s="52">
        <v>1</v>
      </c>
    </row>
    <row r="144" spans="2:18">
      <c r="B144" s="47">
        <v>1</v>
      </c>
      <c r="C144" s="48" t="s">
        <v>82</v>
      </c>
      <c r="D144" s="48" t="s">
        <v>203</v>
      </c>
      <c r="E144" s="48" t="s">
        <v>60</v>
      </c>
      <c r="F144" s="49">
        <v>700</v>
      </c>
      <c r="G144" s="50">
        <v>1615</v>
      </c>
      <c r="H144" s="49">
        <f t="shared" si="16"/>
        <v>915</v>
      </c>
      <c r="I144" s="49">
        <f t="shared" si="19"/>
        <v>915</v>
      </c>
      <c r="J144" s="70">
        <v>10</v>
      </c>
      <c r="K144" s="48" t="str">
        <f>LEFT(F144,1)</f>
        <v>7</v>
      </c>
      <c r="L144" s="48" t="str">
        <f t="shared" si="15"/>
        <v>16</v>
      </c>
      <c r="M144" s="48">
        <f t="shared" si="20"/>
        <v>9</v>
      </c>
      <c r="N144" s="48" t="str">
        <f t="shared" si="21"/>
        <v>15</v>
      </c>
      <c r="O144" s="48" t="str">
        <f>IF(F144=0,"PERNOITE",IF(H144&lt;0,"PERNOITE","INTEGRAL"))</f>
        <v>INTEGRAL</v>
      </c>
      <c r="P144" s="48" t="str">
        <f t="shared" si="18"/>
        <v>MENSALISTA</v>
      </c>
      <c r="Q144" s="51">
        <f t="shared" si="22"/>
        <v>9.6</v>
      </c>
      <c r="R144" s="52">
        <v>1</v>
      </c>
    </row>
    <row r="145" spans="2:18">
      <c r="B145" s="47">
        <v>1</v>
      </c>
      <c r="C145" s="48" t="s">
        <v>82</v>
      </c>
      <c r="D145" s="48" t="s">
        <v>204</v>
      </c>
      <c r="E145" s="48" t="s">
        <v>60</v>
      </c>
      <c r="F145" s="49">
        <v>730</v>
      </c>
      <c r="G145" s="50">
        <v>1700</v>
      </c>
      <c r="H145" s="49">
        <f t="shared" si="16"/>
        <v>970</v>
      </c>
      <c r="I145" s="49">
        <f t="shared" si="19"/>
        <v>970</v>
      </c>
      <c r="J145" s="70">
        <v>10</v>
      </c>
      <c r="K145" s="48" t="str">
        <f>LEFT(F145,1)</f>
        <v>7</v>
      </c>
      <c r="L145" s="48" t="str">
        <f t="shared" si="15"/>
        <v>17</v>
      </c>
      <c r="M145" s="48">
        <f t="shared" si="20"/>
        <v>10</v>
      </c>
      <c r="N145" s="48" t="str">
        <f t="shared" si="21"/>
        <v>70</v>
      </c>
      <c r="O145" s="48" t="str">
        <f>IF(F145=0,"PERNOITE",IF(H145&lt;0,"PERNOITE","INTEGRAL"))</f>
        <v>INTEGRAL</v>
      </c>
      <c r="P145" s="48" t="str">
        <f t="shared" si="18"/>
        <v>MENSALISTA</v>
      </c>
      <c r="Q145" s="51">
        <f t="shared" si="22"/>
        <v>9.6</v>
      </c>
      <c r="R145" s="52">
        <v>1</v>
      </c>
    </row>
    <row r="146" spans="2:18">
      <c r="B146" s="47">
        <v>2</v>
      </c>
      <c r="C146" s="48" t="s">
        <v>82</v>
      </c>
      <c r="D146" s="48" t="s">
        <v>205</v>
      </c>
      <c r="E146" s="48" t="s">
        <v>60</v>
      </c>
      <c r="F146" s="49">
        <v>1530</v>
      </c>
      <c r="G146" s="50">
        <v>1700</v>
      </c>
      <c r="H146" s="49">
        <f t="shared" si="16"/>
        <v>170</v>
      </c>
      <c r="I146" s="49">
        <f t="shared" si="19"/>
        <v>170</v>
      </c>
      <c r="J146" s="70">
        <v>2</v>
      </c>
      <c r="K146" s="48" t="str">
        <f t="shared" si="17"/>
        <v>15</v>
      </c>
      <c r="L146" s="48" t="str">
        <f t="shared" si="15"/>
        <v>17</v>
      </c>
      <c r="M146" s="48">
        <f t="shared" si="20"/>
        <v>2</v>
      </c>
      <c r="N146" s="48" t="str">
        <f t="shared" si="21"/>
        <v>70</v>
      </c>
      <c r="O146" s="48" t="str">
        <f>IF(F146=0,"PERNOITE",IF(H146&lt;0,"PERNOITE","INTEGRAL"))</f>
        <v>INTEGRAL</v>
      </c>
      <c r="P146" s="48" t="str">
        <f t="shared" si="18"/>
        <v>EVENTUAL</v>
      </c>
      <c r="Q146" s="51">
        <f t="shared" si="22"/>
        <v>10</v>
      </c>
      <c r="R146" s="52">
        <v>1</v>
      </c>
    </row>
    <row r="147" spans="2:18">
      <c r="B147" s="47">
        <v>1</v>
      </c>
      <c r="C147" s="48" t="s">
        <v>82</v>
      </c>
      <c r="D147" s="48" t="s">
        <v>206</v>
      </c>
      <c r="E147" s="48" t="s">
        <v>60</v>
      </c>
      <c r="F147" s="49">
        <v>730</v>
      </c>
      <c r="G147" s="50">
        <v>1700</v>
      </c>
      <c r="H147" s="49">
        <f t="shared" si="16"/>
        <v>970</v>
      </c>
      <c r="I147" s="49">
        <f t="shared" si="19"/>
        <v>970</v>
      </c>
      <c r="J147" s="70">
        <v>10</v>
      </c>
      <c r="K147" s="48" t="str">
        <f t="shared" ref="K147:K152" si="23">LEFT(F147,1)</f>
        <v>7</v>
      </c>
      <c r="L147" s="48" t="str">
        <f t="shared" si="15"/>
        <v>17</v>
      </c>
      <c r="M147" s="48">
        <f t="shared" si="20"/>
        <v>10</v>
      </c>
      <c r="N147" s="48" t="str">
        <f t="shared" si="21"/>
        <v>70</v>
      </c>
      <c r="O147" s="48" t="str">
        <f>IF(F147=0,"PERNOITE",IF(H147&lt;0,"PERNOITE","INTEGRAL"))</f>
        <v>INTEGRAL</v>
      </c>
      <c r="P147" s="48" t="str">
        <f t="shared" si="18"/>
        <v>MENSALISTA</v>
      </c>
      <c r="Q147" s="51">
        <f t="shared" si="22"/>
        <v>9.6</v>
      </c>
      <c r="R147" s="52">
        <v>1</v>
      </c>
    </row>
    <row r="148" spans="2:18">
      <c r="B148" s="47">
        <v>1</v>
      </c>
      <c r="C148" s="48" t="s">
        <v>82</v>
      </c>
      <c r="D148" s="48" t="s">
        <v>207</v>
      </c>
      <c r="E148" s="48" t="s">
        <v>60</v>
      </c>
      <c r="F148" s="49">
        <v>715</v>
      </c>
      <c r="G148" s="50">
        <v>1700</v>
      </c>
      <c r="H148" s="49">
        <f t="shared" si="16"/>
        <v>985</v>
      </c>
      <c r="I148" s="49">
        <f t="shared" si="19"/>
        <v>985</v>
      </c>
      <c r="J148" s="70">
        <v>10</v>
      </c>
      <c r="K148" s="48" t="str">
        <f t="shared" si="23"/>
        <v>7</v>
      </c>
      <c r="L148" s="48" t="str">
        <f t="shared" si="15"/>
        <v>17</v>
      </c>
      <c r="M148" s="48">
        <f t="shared" si="20"/>
        <v>10</v>
      </c>
      <c r="N148" s="48" t="str">
        <f t="shared" si="21"/>
        <v>85</v>
      </c>
      <c r="O148" s="48" t="str">
        <f>IF(F148=0,"PERNOITE",IF(H148&lt;0,"PERNOITE","INTEGRAL"))</f>
        <v>INTEGRAL</v>
      </c>
      <c r="P148" s="48" t="str">
        <f t="shared" si="18"/>
        <v>MENSALISTA</v>
      </c>
      <c r="Q148" s="51">
        <f t="shared" si="22"/>
        <v>9.6</v>
      </c>
      <c r="R148" s="52">
        <v>1</v>
      </c>
    </row>
    <row r="149" spans="2:18">
      <c r="B149" s="47">
        <v>1</v>
      </c>
      <c r="C149" s="48" t="s">
        <v>82</v>
      </c>
      <c r="D149" s="48" t="s">
        <v>208</v>
      </c>
      <c r="E149" s="48" t="s">
        <v>60</v>
      </c>
      <c r="F149" s="49">
        <v>715</v>
      </c>
      <c r="G149" s="50">
        <v>1715</v>
      </c>
      <c r="H149" s="49">
        <f t="shared" si="16"/>
        <v>1000</v>
      </c>
      <c r="I149" s="49">
        <f t="shared" si="19"/>
        <v>1000</v>
      </c>
      <c r="J149" s="70">
        <v>10</v>
      </c>
      <c r="K149" s="48" t="str">
        <f t="shared" si="23"/>
        <v>7</v>
      </c>
      <c r="L149" s="48" t="str">
        <f t="shared" si="15"/>
        <v>17</v>
      </c>
      <c r="M149" s="48">
        <f t="shared" si="20"/>
        <v>10</v>
      </c>
      <c r="N149" s="48" t="str">
        <f t="shared" si="21"/>
        <v>00</v>
      </c>
      <c r="O149" s="48" t="str">
        <f>IF(F149=0,"PERNOITE",IF(H149&lt;0,"PERNOITE","INTEGRAL"))</f>
        <v>INTEGRAL</v>
      </c>
      <c r="P149" s="48" t="str">
        <f t="shared" si="18"/>
        <v>MENSALISTA</v>
      </c>
      <c r="Q149" s="51">
        <f t="shared" si="22"/>
        <v>9.6</v>
      </c>
      <c r="R149" s="52">
        <v>1</v>
      </c>
    </row>
    <row r="150" spans="2:18">
      <c r="B150" s="47">
        <v>1</v>
      </c>
      <c r="C150" s="48" t="s">
        <v>82</v>
      </c>
      <c r="D150" s="48" t="s">
        <v>209</v>
      </c>
      <c r="E150" s="48" t="s">
        <v>60</v>
      </c>
      <c r="F150" s="49">
        <v>800</v>
      </c>
      <c r="G150" s="50">
        <v>1800</v>
      </c>
      <c r="H150" s="49">
        <f t="shared" si="16"/>
        <v>1000</v>
      </c>
      <c r="I150" s="49">
        <f t="shared" si="19"/>
        <v>1000</v>
      </c>
      <c r="J150" s="70">
        <v>10</v>
      </c>
      <c r="K150" s="48" t="str">
        <f t="shared" si="23"/>
        <v>8</v>
      </c>
      <c r="L150" s="48" t="str">
        <f t="shared" si="15"/>
        <v>18</v>
      </c>
      <c r="M150" s="48">
        <f t="shared" si="20"/>
        <v>10</v>
      </c>
      <c r="N150" s="48" t="str">
        <f t="shared" si="21"/>
        <v>00</v>
      </c>
      <c r="O150" s="48" t="str">
        <f>IF(F150=0,"PERNOITE",IF(H150&lt;0,"PERNOITE","INTEGRAL"))</f>
        <v>INTEGRAL</v>
      </c>
      <c r="P150" s="48" t="str">
        <f t="shared" si="18"/>
        <v>MENSALISTA</v>
      </c>
      <c r="Q150" s="51">
        <f t="shared" si="22"/>
        <v>9.6</v>
      </c>
      <c r="R150" s="52">
        <v>1</v>
      </c>
    </row>
    <row r="151" spans="2:18">
      <c r="B151" s="47">
        <v>1</v>
      </c>
      <c r="C151" s="48" t="s">
        <v>82</v>
      </c>
      <c r="D151" s="48" t="s">
        <v>210</v>
      </c>
      <c r="E151" s="48" t="s">
        <v>60</v>
      </c>
      <c r="F151" s="49">
        <v>715</v>
      </c>
      <c r="G151" s="50">
        <v>1800</v>
      </c>
      <c r="H151" s="49">
        <f t="shared" si="16"/>
        <v>1085</v>
      </c>
      <c r="I151" s="49">
        <f t="shared" si="19"/>
        <v>1085</v>
      </c>
      <c r="J151" s="70">
        <v>11</v>
      </c>
      <c r="K151" s="48" t="str">
        <f t="shared" si="23"/>
        <v>7</v>
      </c>
      <c r="L151" s="48" t="str">
        <f t="shared" si="15"/>
        <v>18</v>
      </c>
      <c r="M151" s="48">
        <f t="shared" si="20"/>
        <v>11</v>
      </c>
      <c r="N151" s="48" t="str">
        <f t="shared" si="21"/>
        <v>85</v>
      </c>
      <c r="O151" s="48" t="str">
        <f>IF(F151=0,"PERNOITE",IF(H151&lt;0,"PERNOITE","INTEGRAL"))</f>
        <v>INTEGRAL</v>
      </c>
      <c r="P151" s="48" t="str">
        <f t="shared" si="18"/>
        <v>MENSALISTA</v>
      </c>
      <c r="Q151" s="51">
        <f t="shared" si="22"/>
        <v>9.6</v>
      </c>
      <c r="R151" s="52">
        <v>1</v>
      </c>
    </row>
    <row r="152" spans="2:18">
      <c r="B152" s="47">
        <v>1</v>
      </c>
      <c r="C152" s="48" t="s">
        <v>82</v>
      </c>
      <c r="D152" s="48" t="s">
        <v>211</v>
      </c>
      <c r="E152" s="48" t="s">
        <v>60</v>
      </c>
      <c r="F152" s="49">
        <v>830</v>
      </c>
      <c r="G152" s="50">
        <v>1800</v>
      </c>
      <c r="H152" s="49">
        <f t="shared" si="16"/>
        <v>970</v>
      </c>
      <c r="I152" s="49">
        <f t="shared" si="19"/>
        <v>970</v>
      </c>
      <c r="J152" s="70">
        <v>10</v>
      </c>
      <c r="K152" s="48" t="str">
        <f t="shared" si="23"/>
        <v>8</v>
      </c>
      <c r="L152" s="48" t="str">
        <f t="shared" si="15"/>
        <v>18</v>
      </c>
      <c r="M152" s="48">
        <f t="shared" si="20"/>
        <v>10</v>
      </c>
      <c r="N152" s="48" t="str">
        <f t="shared" si="21"/>
        <v>70</v>
      </c>
      <c r="O152" s="48" t="str">
        <f>IF(F152=0,"PERNOITE",IF(H152&lt;0,"PERNOITE","INTEGRAL"))</f>
        <v>INTEGRAL</v>
      </c>
      <c r="P152" s="48" t="str">
        <f t="shared" si="18"/>
        <v>MENSALISTA</v>
      </c>
      <c r="Q152" s="51">
        <f t="shared" si="22"/>
        <v>9.6</v>
      </c>
      <c r="R152" s="52">
        <v>1</v>
      </c>
    </row>
    <row r="153" spans="2:18">
      <c r="B153" s="47">
        <v>2</v>
      </c>
      <c r="C153" s="48" t="s">
        <v>82</v>
      </c>
      <c r="D153" s="48" t="s">
        <v>212</v>
      </c>
      <c r="E153" s="48" t="s">
        <v>60</v>
      </c>
      <c r="F153" s="49">
        <v>1215</v>
      </c>
      <c r="G153" s="50">
        <v>1800</v>
      </c>
      <c r="H153" s="49">
        <f t="shared" si="16"/>
        <v>585</v>
      </c>
      <c r="I153" s="49">
        <f t="shared" si="19"/>
        <v>585</v>
      </c>
      <c r="J153" s="70">
        <v>6</v>
      </c>
      <c r="K153" s="48" t="str">
        <f t="shared" si="17"/>
        <v>12</v>
      </c>
      <c r="L153" s="48" t="str">
        <f t="shared" si="17"/>
        <v>18</v>
      </c>
      <c r="M153" s="48">
        <f t="shared" si="20"/>
        <v>6</v>
      </c>
      <c r="N153" s="48" t="str">
        <f t="shared" si="21"/>
        <v>85</v>
      </c>
      <c r="O153" s="48" t="str">
        <f>IF(F153=0,"PERNOITE",IF(H153&lt;0,"PERNOITE","INTEGRAL"))</f>
        <v>INTEGRAL</v>
      </c>
      <c r="P153" s="48" t="str">
        <f t="shared" si="18"/>
        <v>EVENTUAL</v>
      </c>
      <c r="Q153" s="51">
        <f t="shared" si="22"/>
        <v>18</v>
      </c>
      <c r="R153" s="52">
        <v>1</v>
      </c>
    </row>
    <row r="154" spans="2:18">
      <c r="B154" s="47">
        <v>1</v>
      </c>
      <c r="C154" s="48" t="s">
        <v>82</v>
      </c>
      <c r="D154" s="48" t="s">
        <v>213</v>
      </c>
      <c r="E154" s="48" t="s">
        <v>60</v>
      </c>
      <c r="F154" s="49">
        <v>915</v>
      </c>
      <c r="G154" s="50">
        <v>1800</v>
      </c>
      <c r="H154" s="49">
        <f t="shared" si="16"/>
        <v>885</v>
      </c>
      <c r="I154" s="49">
        <f t="shared" si="19"/>
        <v>885</v>
      </c>
      <c r="J154" s="70">
        <v>9</v>
      </c>
      <c r="K154" s="48" t="str">
        <f>LEFT(F154,1)</f>
        <v>9</v>
      </c>
      <c r="L154" s="48" t="str">
        <f t="shared" si="17"/>
        <v>18</v>
      </c>
      <c r="M154" s="48">
        <f t="shared" si="20"/>
        <v>9</v>
      </c>
      <c r="N154" s="48" t="str">
        <f t="shared" si="21"/>
        <v>85</v>
      </c>
      <c r="O154" s="48" t="str">
        <f>IF(F154=0,"PERNOITE",IF(H154&lt;0,"PERNOITE","INTEGRAL"))</f>
        <v>INTEGRAL</v>
      </c>
      <c r="P154" s="48" t="str">
        <f t="shared" si="18"/>
        <v>MENSALISTA</v>
      </c>
      <c r="Q154" s="51">
        <f t="shared" si="22"/>
        <v>9.6</v>
      </c>
      <c r="R154" s="52">
        <v>1</v>
      </c>
    </row>
    <row r="155" spans="2:18">
      <c r="B155" s="47">
        <v>2</v>
      </c>
      <c r="C155" s="48" t="s">
        <v>82</v>
      </c>
      <c r="D155" s="48" t="s">
        <v>214</v>
      </c>
      <c r="E155" s="48" t="s">
        <v>60</v>
      </c>
      <c r="F155" s="49">
        <v>1715</v>
      </c>
      <c r="G155" s="50">
        <v>1800</v>
      </c>
      <c r="H155" s="49">
        <f t="shared" si="16"/>
        <v>85</v>
      </c>
      <c r="I155" s="49">
        <f t="shared" si="19"/>
        <v>85</v>
      </c>
      <c r="J155" s="70">
        <v>1</v>
      </c>
      <c r="K155" s="48" t="str">
        <f t="shared" si="17"/>
        <v>17</v>
      </c>
      <c r="L155" s="48" t="str">
        <f t="shared" si="17"/>
        <v>18</v>
      </c>
      <c r="M155" s="48">
        <f t="shared" si="20"/>
        <v>1</v>
      </c>
      <c r="N155" s="48" t="str">
        <f t="shared" si="21"/>
        <v>85</v>
      </c>
      <c r="O155" s="48" t="str">
        <f>IF(F155=0,"PERNOITE",IF(H155&lt;0,"PERNOITE","INTEGRAL"))</f>
        <v>INTEGRAL</v>
      </c>
      <c r="P155" s="48" t="str">
        <f t="shared" si="18"/>
        <v>EVENTUAL</v>
      </c>
      <c r="Q155" s="51">
        <f t="shared" si="22"/>
        <v>8</v>
      </c>
      <c r="R155" s="52">
        <v>1</v>
      </c>
    </row>
    <row r="156" spans="2:18">
      <c r="B156" s="47">
        <v>2</v>
      </c>
      <c r="C156" s="48" t="s">
        <v>82</v>
      </c>
      <c r="D156" s="48" t="s">
        <v>215</v>
      </c>
      <c r="E156" s="48" t="s">
        <v>60</v>
      </c>
      <c r="F156" s="49">
        <v>1215</v>
      </c>
      <c r="G156" s="50">
        <v>1815</v>
      </c>
      <c r="H156" s="49">
        <f t="shared" ref="H156:H191" si="24">G156-F156</f>
        <v>600</v>
      </c>
      <c r="I156" s="49">
        <f t="shared" si="19"/>
        <v>600</v>
      </c>
      <c r="J156" s="70">
        <v>6</v>
      </c>
      <c r="K156" s="48" t="str">
        <f t="shared" ref="K156:L191" si="25">LEFT(F156,2)</f>
        <v>12</v>
      </c>
      <c r="L156" s="48" t="str">
        <f t="shared" si="25"/>
        <v>18</v>
      </c>
      <c r="M156" s="48">
        <f t="shared" si="20"/>
        <v>6</v>
      </c>
      <c r="N156" s="48" t="str">
        <f t="shared" si="21"/>
        <v>00</v>
      </c>
      <c r="O156" s="48" t="str">
        <f>IF(F156=0,"PERNOITE",IF(H156&lt;0,"PERNOITE","INTEGRAL"))</f>
        <v>INTEGRAL</v>
      </c>
      <c r="P156" s="48" t="str">
        <f t="shared" ref="P156:P219" si="26">IF(B156=1,"MENSALISTA",IF(B156=2,"EVENTUAL",IF(B156=3,"DIARISTA")))</f>
        <v>EVENTUAL</v>
      </c>
      <c r="Q156" s="51">
        <f t="shared" si="22"/>
        <v>18</v>
      </c>
      <c r="R156" s="52">
        <v>1</v>
      </c>
    </row>
    <row r="157" spans="2:18">
      <c r="B157" s="47">
        <v>1</v>
      </c>
      <c r="C157" s="48" t="s">
        <v>82</v>
      </c>
      <c r="D157" s="48" t="s">
        <v>216</v>
      </c>
      <c r="E157" s="48" t="s">
        <v>60</v>
      </c>
      <c r="F157" s="49">
        <v>845</v>
      </c>
      <c r="G157" s="50">
        <v>1830</v>
      </c>
      <c r="H157" s="49">
        <f t="shared" si="24"/>
        <v>985</v>
      </c>
      <c r="I157" s="49">
        <f t="shared" si="19"/>
        <v>985</v>
      </c>
      <c r="J157" s="70">
        <v>10</v>
      </c>
      <c r="K157" s="48" t="str">
        <f>LEFT(F157,1)</f>
        <v>8</v>
      </c>
      <c r="L157" s="48" t="str">
        <f t="shared" si="25"/>
        <v>18</v>
      </c>
      <c r="M157" s="48">
        <f t="shared" si="20"/>
        <v>10</v>
      </c>
      <c r="N157" s="48" t="str">
        <f t="shared" si="21"/>
        <v>85</v>
      </c>
      <c r="O157" s="48" t="str">
        <f>IF(F157=0,"PERNOITE",IF(H157&lt;0,"PERNOITE","INTEGRAL"))</f>
        <v>INTEGRAL</v>
      </c>
      <c r="P157" s="48" t="str">
        <f t="shared" si="26"/>
        <v>MENSALISTA</v>
      </c>
      <c r="Q157" s="51">
        <f t="shared" si="22"/>
        <v>9.6</v>
      </c>
      <c r="R157" s="52">
        <v>1</v>
      </c>
    </row>
    <row r="158" spans="2:18">
      <c r="B158" s="47">
        <v>2</v>
      </c>
      <c r="C158" s="48" t="s">
        <v>82</v>
      </c>
      <c r="D158" s="48" t="s">
        <v>217</v>
      </c>
      <c r="E158" s="48" t="s">
        <v>60</v>
      </c>
      <c r="F158" s="49">
        <v>1545</v>
      </c>
      <c r="G158" s="50">
        <v>1830</v>
      </c>
      <c r="H158" s="49">
        <f t="shared" si="24"/>
        <v>285</v>
      </c>
      <c r="I158" s="49">
        <f t="shared" si="19"/>
        <v>285</v>
      </c>
      <c r="J158" s="70">
        <v>3</v>
      </c>
      <c r="K158" s="48" t="str">
        <f t="shared" si="25"/>
        <v>15</v>
      </c>
      <c r="L158" s="48" t="str">
        <f t="shared" si="25"/>
        <v>18</v>
      </c>
      <c r="M158" s="48">
        <f t="shared" si="20"/>
        <v>3</v>
      </c>
      <c r="N158" s="48" t="str">
        <f t="shared" si="21"/>
        <v>85</v>
      </c>
      <c r="O158" s="48" t="str">
        <f>IF(F158=0,"PERNOITE",IF(H158&lt;0,"PERNOITE","INTEGRAL"))</f>
        <v>INTEGRAL</v>
      </c>
      <c r="P158" s="48" t="str">
        <f t="shared" si="26"/>
        <v>EVENTUAL</v>
      </c>
      <c r="Q158" s="51">
        <f t="shared" si="22"/>
        <v>12</v>
      </c>
      <c r="R158" s="52">
        <v>1</v>
      </c>
    </row>
    <row r="159" spans="2:18">
      <c r="B159" s="47">
        <v>1</v>
      </c>
      <c r="C159" s="48" t="s">
        <v>82</v>
      </c>
      <c r="D159" s="48" t="s">
        <v>218</v>
      </c>
      <c r="E159" s="48" t="s">
        <v>60</v>
      </c>
      <c r="F159" s="49">
        <v>745</v>
      </c>
      <c r="G159" s="50">
        <v>1830</v>
      </c>
      <c r="H159" s="49">
        <f t="shared" si="24"/>
        <v>1085</v>
      </c>
      <c r="I159" s="49">
        <f t="shared" si="19"/>
        <v>1085</v>
      </c>
      <c r="J159" s="70">
        <v>11</v>
      </c>
      <c r="K159" s="48" t="str">
        <f>LEFT(F159,1)</f>
        <v>7</v>
      </c>
      <c r="L159" s="48" t="str">
        <f t="shared" si="25"/>
        <v>18</v>
      </c>
      <c r="M159" s="48">
        <f t="shared" si="20"/>
        <v>11</v>
      </c>
      <c r="N159" s="48" t="str">
        <f t="shared" si="21"/>
        <v>85</v>
      </c>
      <c r="O159" s="48" t="str">
        <f>IF(F159=0,"PERNOITE",IF(H159&lt;0,"PERNOITE","INTEGRAL"))</f>
        <v>INTEGRAL</v>
      </c>
      <c r="P159" s="48" t="str">
        <f t="shared" si="26"/>
        <v>MENSALISTA</v>
      </c>
      <c r="Q159" s="51">
        <f t="shared" si="22"/>
        <v>9.6</v>
      </c>
      <c r="R159" s="52">
        <v>1</v>
      </c>
    </row>
    <row r="160" spans="2:18">
      <c r="B160" s="47">
        <v>2</v>
      </c>
      <c r="C160" s="48" t="s">
        <v>82</v>
      </c>
      <c r="D160" s="48" t="s">
        <v>219</v>
      </c>
      <c r="E160" s="48" t="s">
        <v>60</v>
      </c>
      <c r="F160" s="49">
        <v>1645</v>
      </c>
      <c r="G160" s="50">
        <v>1830</v>
      </c>
      <c r="H160" s="49">
        <f t="shared" si="24"/>
        <v>185</v>
      </c>
      <c r="I160" s="49">
        <f t="shared" si="19"/>
        <v>185</v>
      </c>
      <c r="J160" s="70">
        <v>2</v>
      </c>
      <c r="K160" s="48" t="str">
        <f t="shared" si="25"/>
        <v>16</v>
      </c>
      <c r="L160" s="48" t="str">
        <f t="shared" si="25"/>
        <v>18</v>
      </c>
      <c r="M160" s="48">
        <f t="shared" si="20"/>
        <v>2</v>
      </c>
      <c r="N160" s="48" t="str">
        <f t="shared" si="21"/>
        <v>85</v>
      </c>
      <c r="O160" s="48" t="str">
        <f>IF(F160=0,"PERNOITE",IF(H160&lt;0,"PERNOITE","INTEGRAL"))</f>
        <v>INTEGRAL</v>
      </c>
      <c r="P160" s="48" t="str">
        <f t="shared" si="26"/>
        <v>EVENTUAL</v>
      </c>
      <c r="Q160" s="51">
        <f t="shared" si="22"/>
        <v>10</v>
      </c>
      <c r="R160" s="52">
        <v>1</v>
      </c>
    </row>
    <row r="161" spans="2:18">
      <c r="B161" s="47">
        <v>1</v>
      </c>
      <c r="C161" s="48" t="s">
        <v>82</v>
      </c>
      <c r="D161" s="48" t="s">
        <v>220</v>
      </c>
      <c r="E161" s="48" t="s">
        <v>60</v>
      </c>
      <c r="F161" s="49">
        <v>745</v>
      </c>
      <c r="G161" s="50">
        <v>1830</v>
      </c>
      <c r="H161" s="49">
        <f t="shared" si="24"/>
        <v>1085</v>
      </c>
      <c r="I161" s="49">
        <f t="shared" si="19"/>
        <v>1085</v>
      </c>
      <c r="J161" s="70">
        <v>11</v>
      </c>
      <c r="K161" s="48" t="str">
        <f>LEFT(F161,1)</f>
        <v>7</v>
      </c>
      <c r="L161" s="48" t="str">
        <f t="shared" si="25"/>
        <v>18</v>
      </c>
      <c r="M161" s="48">
        <f t="shared" si="20"/>
        <v>11</v>
      </c>
      <c r="N161" s="48" t="str">
        <f t="shared" si="21"/>
        <v>85</v>
      </c>
      <c r="O161" s="48" t="str">
        <f>IF(F161=0,"PERNOITE",IF(H161&lt;0,"PERNOITE","INTEGRAL"))</f>
        <v>INTEGRAL</v>
      </c>
      <c r="P161" s="48" t="str">
        <f t="shared" si="26"/>
        <v>MENSALISTA</v>
      </c>
      <c r="Q161" s="51">
        <f t="shared" si="22"/>
        <v>9.6</v>
      </c>
      <c r="R161" s="52">
        <v>1</v>
      </c>
    </row>
    <row r="162" spans="2:18">
      <c r="B162" s="47">
        <v>2</v>
      </c>
      <c r="C162" s="48" t="s">
        <v>82</v>
      </c>
      <c r="D162" s="48" t="s">
        <v>221</v>
      </c>
      <c r="E162" s="48" t="s">
        <v>60</v>
      </c>
      <c r="F162" s="49">
        <v>1745</v>
      </c>
      <c r="G162" s="50">
        <v>1830</v>
      </c>
      <c r="H162" s="49">
        <f t="shared" si="24"/>
        <v>85</v>
      </c>
      <c r="I162" s="49">
        <f t="shared" si="19"/>
        <v>85</v>
      </c>
      <c r="J162" s="70">
        <v>1</v>
      </c>
      <c r="K162" s="48" t="str">
        <f t="shared" si="25"/>
        <v>17</v>
      </c>
      <c r="L162" s="48" t="str">
        <f t="shared" si="25"/>
        <v>18</v>
      </c>
      <c r="M162" s="48">
        <f t="shared" si="20"/>
        <v>1</v>
      </c>
      <c r="N162" s="48" t="str">
        <f t="shared" si="21"/>
        <v>85</v>
      </c>
      <c r="O162" s="48" t="str">
        <f>IF(F162=0,"PERNOITE",IF(H162&lt;0,"PERNOITE","INTEGRAL"))</f>
        <v>INTEGRAL</v>
      </c>
      <c r="P162" s="48" t="str">
        <f t="shared" si="26"/>
        <v>EVENTUAL</v>
      </c>
      <c r="Q162" s="51">
        <f t="shared" si="22"/>
        <v>8</v>
      </c>
      <c r="R162" s="52">
        <v>1</v>
      </c>
    </row>
    <row r="163" spans="2:18">
      <c r="B163" s="47">
        <v>1</v>
      </c>
      <c r="C163" s="48" t="s">
        <v>82</v>
      </c>
      <c r="D163" s="48" t="s">
        <v>222</v>
      </c>
      <c r="E163" s="48" t="s">
        <v>60</v>
      </c>
      <c r="F163" s="49">
        <v>600</v>
      </c>
      <c r="G163" s="50">
        <v>1830</v>
      </c>
      <c r="H163" s="49">
        <f t="shared" si="24"/>
        <v>1230</v>
      </c>
      <c r="I163" s="49">
        <f t="shared" si="19"/>
        <v>1230</v>
      </c>
      <c r="J163" s="70">
        <v>13</v>
      </c>
      <c r="K163" s="48" t="str">
        <f>LEFT(F163,1)</f>
        <v>6</v>
      </c>
      <c r="L163" s="48" t="str">
        <f t="shared" si="25"/>
        <v>18</v>
      </c>
      <c r="M163" s="48">
        <f t="shared" si="20"/>
        <v>12</v>
      </c>
      <c r="N163" s="48" t="str">
        <f t="shared" si="21"/>
        <v>30</v>
      </c>
      <c r="O163" s="48" t="str">
        <f>IF(F163=0,"PERNOITE",IF(H163&lt;0,"PERNOITE","INTEGRAL"))</f>
        <v>INTEGRAL</v>
      </c>
      <c r="P163" s="48" t="str">
        <f t="shared" si="26"/>
        <v>MENSALISTA</v>
      </c>
      <c r="Q163" s="51">
        <f t="shared" si="22"/>
        <v>9.6</v>
      </c>
      <c r="R163" s="52">
        <v>1</v>
      </c>
    </row>
    <row r="164" spans="2:18">
      <c r="B164" s="47">
        <v>1</v>
      </c>
      <c r="C164" s="48" t="s">
        <v>82</v>
      </c>
      <c r="D164" s="48" t="s">
        <v>223</v>
      </c>
      <c r="E164" s="48" t="s">
        <v>60</v>
      </c>
      <c r="F164" s="49">
        <v>800</v>
      </c>
      <c r="G164" s="50">
        <v>1845</v>
      </c>
      <c r="H164" s="49">
        <f t="shared" si="24"/>
        <v>1045</v>
      </c>
      <c r="I164" s="49">
        <f t="shared" si="19"/>
        <v>1045</v>
      </c>
      <c r="J164" s="70">
        <v>11</v>
      </c>
      <c r="K164" s="48" t="str">
        <f>LEFT(F164,1)</f>
        <v>8</v>
      </c>
      <c r="L164" s="48" t="str">
        <f t="shared" si="25"/>
        <v>18</v>
      </c>
      <c r="M164" s="48">
        <f t="shared" si="20"/>
        <v>10</v>
      </c>
      <c r="N164" s="48" t="str">
        <f t="shared" si="21"/>
        <v>45</v>
      </c>
      <c r="O164" s="48" t="str">
        <f>IF(F164=0,"PERNOITE",IF(H164&lt;0,"PERNOITE","INTEGRAL"))</f>
        <v>INTEGRAL</v>
      </c>
      <c r="P164" s="48" t="str">
        <f t="shared" si="26"/>
        <v>MENSALISTA</v>
      </c>
      <c r="Q164" s="51">
        <f t="shared" si="22"/>
        <v>9.6</v>
      </c>
      <c r="R164" s="52">
        <v>1</v>
      </c>
    </row>
    <row r="165" spans="2:18">
      <c r="B165" s="47">
        <v>1</v>
      </c>
      <c r="C165" s="48" t="s">
        <v>82</v>
      </c>
      <c r="D165" s="48" t="s">
        <v>224</v>
      </c>
      <c r="E165" s="48" t="s">
        <v>60</v>
      </c>
      <c r="F165" s="49">
        <v>830</v>
      </c>
      <c r="G165" s="50">
        <v>1845</v>
      </c>
      <c r="H165" s="49">
        <f t="shared" si="24"/>
        <v>1015</v>
      </c>
      <c r="I165" s="49">
        <f t="shared" si="19"/>
        <v>1015</v>
      </c>
      <c r="J165" s="70">
        <v>11</v>
      </c>
      <c r="K165" s="48" t="str">
        <f>LEFT(F165,1)</f>
        <v>8</v>
      </c>
      <c r="L165" s="48" t="str">
        <f t="shared" si="25"/>
        <v>18</v>
      </c>
      <c r="M165" s="48">
        <f t="shared" si="20"/>
        <v>10</v>
      </c>
      <c r="N165" s="48" t="str">
        <f t="shared" si="21"/>
        <v>15</v>
      </c>
      <c r="O165" s="48" t="str">
        <f>IF(F165=0,"PERNOITE",IF(H165&lt;0,"PERNOITE","INTEGRAL"))</f>
        <v>INTEGRAL</v>
      </c>
      <c r="P165" s="48" t="str">
        <f t="shared" si="26"/>
        <v>MENSALISTA</v>
      </c>
      <c r="Q165" s="51">
        <f t="shared" si="22"/>
        <v>9.6</v>
      </c>
      <c r="R165" s="52">
        <v>1</v>
      </c>
    </row>
    <row r="166" spans="2:18">
      <c r="B166" s="47">
        <v>1</v>
      </c>
      <c r="C166" s="48" t="s">
        <v>82</v>
      </c>
      <c r="D166" s="48" t="s">
        <v>225</v>
      </c>
      <c r="E166" s="48" t="s">
        <v>60</v>
      </c>
      <c r="F166" s="49">
        <v>1930</v>
      </c>
      <c r="G166" s="50">
        <v>1915</v>
      </c>
      <c r="H166" s="49">
        <f t="shared" si="24"/>
        <v>-15</v>
      </c>
      <c r="I166" s="49">
        <f t="shared" si="19"/>
        <v>2385</v>
      </c>
      <c r="J166" s="70">
        <v>24</v>
      </c>
      <c r="K166" s="48" t="str">
        <f t="shared" si="25"/>
        <v>19</v>
      </c>
      <c r="L166" s="48" t="str">
        <f t="shared" si="25"/>
        <v>19</v>
      </c>
      <c r="M166" s="48">
        <f t="shared" si="20"/>
        <v>0</v>
      </c>
      <c r="N166" s="48" t="str">
        <f t="shared" si="21"/>
        <v>15</v>
      </c>
      <c r="O166" s="48" t="str">
        <f>IF(F166=0,"PERNOITE",IF(H166&lt;0,"PERNOITE","INTEGRAL"))</f>
        <v>PERNOITE</v>
      </c>
      <c r="P166" s="48" t="str">
        <f t="shared" si="26"/>
        <v>MENSALISTA</v>
      </c>
      <c r="Q166" s="51">
        <f t="shared" si="22"/>
        <v>9.6</v>
      </c>
      <c r="R166" s="52">
        <v>1</v>
      </c>
    </row>
    <row r="167" spans="2:18">
      <c r="B167" s="47">
        <v>2</v>
      </c>
      <c r="C167" s="48" t="s">
        <v>82</v>
      </c>
      <c r="D167" s="48" t="s">
        <v>226</v>
      </c>
      <c r="E167" s="48" t="s">
        <v>60</v>
      </c>
      <c r="F167" s="49">
        <v>1415</v>
      </c>
      <c r="G167" s="50">
        <v>1915</v>
      </c>
      <c r="H167" s="49">
        <f t="shared" si="24"/>
        <v>500</v>
      </c>
      <c r="I167" s="49">
        <f t="shared" si="19"/>
        <v>500</v>
      </c>
      <c r="J167" s="70">
        <v>5</v>
      </c>
      <c r="K167" s="48" t="str">
        <f t="shared" si="25"/>
        <v>14</v>
      </c>
      <c r="L167" s="48" t="str">
        <f t="shared" si="25"/>
        <v>19</v>
      </c>
      <c r="M167" s="48">
        <f t="shared" si="20"/>
        <v>5</v>
      </c>
      <c r="N167" s="48" t="str">
        <f t="shared" si="21"/>
        <v>00</v>
      </c>
      <c r="O167" s="48" t="str">
        <f>IF(F167=0,"PERNOITE",IF(H167&lt;0,"PERNOITE","INTEGRAL"))</f>
        <v>INTEGRAL</v>
      </c>
      <c r="P167" s="48" t="str">
        <f t="shared" si="26"/>
        <v>EVENTUAL</v>
      </c>
      <c r="Q167" s="51">
        <f t="shared" si="22"/>
        <v>16</v>
      </c>
      <c r="R167" s="52">
        <v>1</v>
      </c>
    </row>
    <row r="168" spans="2:18">
      <c r="B168" s="47">
        <v>2</v>
      </c>
      <c r="C168" s="48" t="s">
        <v>82</v>
      </c>
      <c r="D168" s="48" t="s">
        <v>227</v>
      </c>
      <c r="E168" s="48" t="s">
        <v>60</v>
      </c>
      <c r="F168" s="49">
        <v>1845</v>
      </c>
      <c r="G168" s="50">
        <v>1945</v>
      </c>
      <c r="H168" s="49">
        <f t="shared" si="24"/>
        <v>100</v>
      </c>
      <c r="I168" s="49">
        <f t="shared" si="19"/>
        <v>100</v>
      </c>
      <c r="J168" s="70">
        <v>1</v>
      </c>
      <c r="K168" s="48" t="str">
        <f t="shared" si="25"/>
        <v>18</v>
      </c>
      <c r="L168" s="48" t="str">
        <f t="shared" si="25"/>
        <v>19</v>
      </c>
      <c r="M168" s="48">
        <f t="shared" si="20"/>
        <v>1</v>
      </c>
      <c r="N168" s="48" t="str">
        <f t="shared" si="21"/>
        <v>00</v>
      </c>
      <c r="O168" s="48" t="str">
        <f>IF(F168=0,"PERNOITE",IF(H168&lt;0,"PERNOITE","INTEGRAL"))</f>
        <v>INTEGRAL</v>
      </c>
      <c r="P168" s="48" t="str">
        <f t="shared" si="26"/>
        <v>EVENTUAL</v>
      </c>
      <c r="Q168" s="51">
        <f t="shared" si="22"/>
        <v>8</v>
      </c>
      <c r="R168" s="52">
        <v>1</v>
      </c>
    </row>
    <row r="169" spans="2:18">
      <c r="B169" s="47">
        <v>2</v>
      </c>
      <c r="C169" s="48" t="s">
        <v>82</v>
      </c>
      <c r="D169" s="48" t="s">
        <v>228</v>
      </c>
      <c r="E169" s="48" t="s">
        <v>60</v>
      </c>
      <c r="F169" s="49">
        <v>1630</v>
      </c>
      <c r="G169" s="50">
        <v>2000</v>
      </c>
      <c r="H169" s="49">
        <f t="shared" si="24"/>
        <v>370</v>
      </c>
      <c r="I169" s="49">
        <f t="shared" si="19"/>
        <v>370</v>
      </c>
      <c r="J169" s="70">
        <v>4</v>
      </c>
      <c r="K169" s="48" t="str">
        <f t="shared" si="25"/>
        <v>16</v>
      </c>
      <c r="L169" s="48" t="str">
        <f t="shared" si="25"/>
        <v>20</v>
      </c>
      <c r="M169" s="48">
        <f t="shared" si="20"/>
        <v>4</v>
      </c>
      <c r="N169" s="48" t="str">
        <f t="shared" si="21"/>
        <v>70</v>
      </c>
      <c r="O169" s="48" t="str">
        <f>IF(F169=0,"PERNOITE",IF(H169&lt;0,"PERNOITE","INTEGRAL"))</f>
        <v>INTEGRAL</v>
      </c>
      <c r="P169" s="48" t="str">
        <f t="shared" si="26"/>
        <v>EVENTUAL</v>
      </c>
      <c r="Q169" s="51">
        <f t="shared" si="22"/>
        <v>14</v>
      </c>
      <c r="R169" s="52">
        <v>1</v>
      </c>
    </row>
    <row r="170" spans="2:18">
      <c r="B170" s="47">
        <v>1</v>
      </c>
      <c r="C170" s="48" t="s">
        <v>82</v>
      </c>
      <c r="D170" s="48" t="s">
        <v>229</v>
      </c>
      <c r="E170" s="48" t="s">
        <v>60</v>
      </c>
      <c r="F170" s="49">
        <v>645</v>
      </c>
      <c r="G170" s="50">
        <v>2000</v>
      </c>
      <c r="H170" s="49">
        <f t="shared" si="24"/>
        <v>1355</v>
      </c>
      <c r="I170" s="49">
        <f t="shared" si="19"/>
        <v>1355</v>
      </c>
      <c r="J170" s="70">
        <v>14</v>
      </c>
      <c r="K170" s="48" t="str">
        <f>LEFT(F170,1)</f>
        <v>6</v>
      </c>
      <c r="L170" s="48" t="str">
        <f t="shared" si="25"/>
        <v>20</v>
      </c>
      <c r="M170" s="48">
        <f t="shared" si="20"/>
        <v>14</v>
      </c>
      <c r="N170" s="48" t="str">
        <f t="shared" si="21"/>
        <v>55</v>
      </c>
      <c r="O170" s="48" t="str">
        <f>IF(F170=0,"PERNOITE",IF(H170&lt;0,"PERNOITE","INTEGRAL"))</f>
        <v>INTEGRAL</v>
      </c>
      <c r="P170" s="48" t="str">
        <f t="shared" si="26"/>
        <v>MENSALISTA</v>
      </c>
      <c r="Q170" s="51">
        <f t="shared" si="22"/>
        <v>9.6</v>
      </c>
      <c r="R170" s="52">
        <v>1</v>
      </c>
    </row>
    <row r="171" spans="2:18">
      <c r="B171" s="47">
        <v>1</v>
      </c>
      <c r="C171" s="48" t="s">
        <v>82</v>
      </c>
      <c r="D171" s="48" t="s">
        <v>230</v>
      </c>
      <c r="E171" s="48" t="s">
        <v>60</v>
      </c>
      <c r="F171" s="49">
        <v>700</v>
      </c>
      <c r="G171" s="50">
        <v>2000</v>
      </c>
      <c r="H171" s="49">
        <f t="shared" si="24"/>
        <v>1300</v>
      </c>
      <c r="I171" s="49">
        <f t="shared" si="19"/>
        <v>1300</v>
      </c>
      <c r="J171" s="70">
        <v>13</v>
      </c>
      <c r="K171" s="48" t="str">
        <f>LEFT(F171,1)</f>
        <v>7</v>
      </c>
      <c r="L171" s="48" t="str">
        <f t="shared" si="25"/>
        <v>20</v>
      </c>
      <c r="M171" s="48">
        <f t="shared" si="20"/>
        <v>13</v>
      </c>
      <c r="N171" s="48" t="str">
        <f t="shared" si="21"/>
        <v>00</v>
      </c>
      <c r="O171" s="48" t="str">
        <f>IF(F171=0,"PERNOITE",IF(H171&lt;0,"PERNOITE","INTEGRAL"))</f>
        <v>INTEGRAL</v>
      </c>
      <c r="P171" s="48" t="str">
        <f t="shared" si="26"/>
        <v>MENSALISTA</v>
      </c>
      <c r="Q171" s="51">
        <f t="shared" si="22"/>
        <v>9.6</v>
      </c>
      <c r="R171" s="52">
        <v>1</v>
      </c>
    </row>
    <row r="172" spans="2:18">
      <c r="B172" s="47">
        <v>1</v>
      </c>
      <c r="C172" s="48" t="s">
        <v>82</v>
      </c>
      <c r="D172" s="48" t="s">
        <v>231</v>
      </c>
      <c r="E172" s="48" t="s">
        <v>60</v>
      </c>
      <c r="F172" s="49">
        <v>745</v>
      </c>
      <c r="G172" s="50">
        <v>2000</v>
      </c>
      <c r="H172" s="49">
        <f t="shared" si="24"/>
        <v>1255</v>
      </c>
      <c r="I172" s="49">
        <f t="shared" si="19"/>
        <v>1255</v>
      </c>
      <c r="J172" s="70">
        <v>13</v>
      </c>
      <c r="K172" s="48" t="str">
        <f>LEFT(F172,1)</f>
        <v>7</v>
      </c>
      <c r="L172" s="48" t="str">
        <f t="shared" si="25"/>
        <v>20</v>
      </c>
      <c r="M172" s="48">
        <f t="shared" si="20"/>
        <v>13</v>
      </c>
      <c r="N172" s="48" t="str">
        <f t="shared" si="21"/>
        <v>55</v>
      </c>
      <c r="O172" s="48" t="str">
        <f>IF(F172=0,"PERNOITE",IF(H172&lt;0,"PERNOITE","INTEGRAL"))</f>
        <v>INTEGRAL</v>
      </c>
      <c r="P172" s="48" t="str">
        <f t="shared" si="26"/>
        <v>MENSALISTA</v>
      </c>
      <c r="Q172" s="51">
        <f t="shared" si="22"/>
        <v>9.6</v>
      </c>
      <c r="R172" s="52">
        <v>1</v>
      </c>
    </row>
    <row r="173" spans="2:18">
      <c r="B173" s="47">
        <v>1</v>
      </c>
      <c r="C173" s="48" t="s">
        <v>82</v>
      </c>
      <c r="D173" s="48" t="s">
        <v>232</v>
      </c>
      <c r="E173" s="48" t="s">
        <v>60</v>
      </c>
      <c r="F173" s="49">
        <v>1000</v>
      </c>
      <c r="G173" s="50">
        <v>2000</v>
      </c>
      <c r="H173" s="49">
        <f t="shared" si="24"/>
        <v>1000</v>
      </c>
      <c r="I173" s="49">
        <f t="shared" si="19"/>
        <v>1000</v>
      </c>
      <c r="J173" s="70">
        <v>10</v>
      </c>
      <c r="K173" s="48" t="str">
        <f t="shared" si="25"/>
        <v>10</v>
      </c>
      <c r="L173" s="48" t="str">
        <f t="shared" si="25"/>
        <v>20</v>
      </c>
      <c r="M173" s="48">
        <f t="shared" si="20"/>
        <v>10</v>
      </c>
      <c r="N173" s="48" t="str">
        <f t="shared" si="21"/>
        <v>00</v>
      </c>
      <c r="O173" s="48" t="str">
        <f>IF(F173=0,"PERNOITE",IF(H173&lt;0,"PERNOITE","INTEGRAL"))</f>
        <v>INTEGRAL</v>
      </c>
      <c r="P173" s="48" t="str">
        <f t="shared" si="26"/>
        <v>MENSALISTA</v>
      </c>
      <c r="Q173" s="51">
        <f t="shared" si="22"/>
        <v>9.6</v>
      </c>
      <c r="R173" s="52">
        <v>1</v>
      </c>
    </row>
    <row r="174" spans="2:18">
      <c r="B174" s="47">
        <v>2</v>
      </c>
      <c r="C174" s="48" t="s">
        <v>82</v>
      </c>
      <c r="D174" s="48" t="s">
        <v>233</v>
      </c>
      <c r="E174" s="48" t="s">
        <v>60</v>
      </c>
      <c r="F174" s="49">
        <v>1800</v>
      </c>
      <c r="G174" s="50">
        <v>2015</v>
      </c>
      <c r="H174" s="49">
        <f t="shared" si="24"/>
        <v>215</v>
      </c>
      <c r="I174" s="49">
        <f t="shared" si="19"/>
        <v>215</v>
      </c>
      <c r="J174" s="70">
        <v>3</v>
      </c>
      <c r="K174" s="48" t="str">
        <f t="shared" si="25"/>
        <v>18</v>
      </c>
      <c r="L174" s="48" t="str">
        <f t="shared" si="25"/>
        <v>20</v>
      </c>
      <c r="M174" s="48">
        <f t="shared" si="20"/>
        <v>2</v>
      </c>
      <c r="N174" s="48" t="str">
        <f t="shared" si="21"/>
        <v>15</v>
      </c>
      <c r="O174" s="48" t="str">
        <f>IF(F174=0,"PERNOITE",IF(H174&lt;0,"PERNOITE","INTEGRAL"))</f>
        <v>INTEGRAL</v>
      </c>
      <c r="P174" s="48" t="str">
        <f t="shared" si="26"/>
        <v>EVENTUAL</v>
      </c>
      <c r="Q174" s="51">
        <f t="shared" si="22"/>
        <v>10</v>
      </c>
      <c r="R174" s="52">
        <v>1</v>
      </c>
    </row>
    <row r="175" spans="2:18">
      <c r="B175" s="47">
        <v>1</v>
      </c>
      <c r="C175" s="48" t="s">
        <v>82</v>
      </c>
      <c r="D175" s="48" t="s">
        <v>234</v>
      </c>
      <c r="E175" s="48" t="s">
        <v>60</v>
      </c>
      <c r="F175" s="49">
        <v>730</v>
      </c>
      <c r="G175" s="50">
        <v>2015</v>
      </c>
      <c r="H175" s="49">
        <f t="shared" si="24"/>
        <v>1285</v>
      </c>
      <c r="I175" s="49">
        <f t="shared" si="19"/>
        <v>1285</v>
      </c>
      <c r="J175" s="70">
        <v>13</v>
      </c>
      <c r="K175" s="48" t="str">
        <f>LEFT(F175,1)</f>
        <v>7</v>
      </c>
      <c r="L175" s="48" t="str">
        <f t="shared" si="25"/>
        <v>20</v>
      </c>
      <c r="M175" s="48">
        <f t="shared" si="20"/>
        <v>13</v>
      </c>
      <c r="N175" s="48" t="str">
        <f t="shared" si="21"/>
        <v>85</v>
      </c>
      <c r="O175" s="48" t="str">
        <f>IF(F175=0,"PERNOITE",IF(H175&lt;0,"PERNOITE","INTEGRAL"))</f>
        <v>INTEGRAL</v>
      </c>
      <c r="P175" s="48" t="str">
        <f t="shared" si="26"/>
        <v>MENSALISTA</v>
      </c>
      <c r="Q175" s="51">
        <f t="shared" si="22"/>
        <v>9.6</v>
      </c>
      <c r="R175" s="52">
        <v>1</v>
      </c>
    </row>
    <row r="176" spans="2:18">
      <c r="B176" s="47">
        <v>2</v>
      </c>
      <c r="C176" s="48" t="s">
        <v>82</v>
      </c>
      <c r="D176" s="48" t="s">
        <v>235</v>
      </c>
      <c r="E176" s="48" t="s">
        <v>60</v>
      </c>
      <c r="F176" s="49">
        <v>1530</v>
      </c>
      <c r="G176" s="50">
        <v>2045</v>
      </c>
      <c r="H176" s="49">
        <f t="shared" si="24"/>
        <v>515</v>
      </c>
      <c r="I176" s="49">
        <f t="shared" si="19"/>
        <v>515</v>
      </c>
      <c r="J176" s="70">
        <v>6</v>
      </c>
      <c r="K176" s="48" t="str">
        <f t="shared" si="25"/>
        <v>15</v>
      </c>
      <c r="L176" s="48" t="str">
        <f t="shared" si="25"/>
        <v>20</v>
      </c>
      <c r="M176" s="48">
        <f t="shared" si="20"/>
        <v>5</v>
      </c>
      <c r="N176" s="48" t="str">
        <f t="shared" si="21"/>
        <v>15</v>
      </c>
      <c r="O176" s="48" t="str">
        <f>IF(F176=0,"PERNOITE",IF(H176&lt;0,"PERNOITE","INTEGRAL"))</f>
        <v>INTEGRAL</v>
      </c>
      <c r="P176" s="48" t="str">
        <f t="shared" si="26"/>
        <v>EVENTUAL</v>
      </c>
      <c r="Q176" s="51">
        <f t="shared" si="22"/>
        <v>16</v>
      </c>
      <c r="R176" s="52">
        <v>1</v>
      </c>
    </row>
    <row r="177" spans="2:18">
      <c r="B177" s="47">
        <v>2</v>
      </c>
      <c r="C177" s="48" t="s">
        <v>82</v>
      </c>
      <c r="D177" s="48" t="s">
        <v>236</v>
      </c>
      <c r="E177" s="48" t="s">
        <v>60</v>
      </c>
      <c r="F177" s="49">
        <v>1500</v>
      </c>
      <c r="G177" s="50">
        <v>2100</v>
      </c>
      <c r="H177" s="49">
        <f t="shared" si="24"/>
        <v>600</v>
      </c>
      <c r="I177" s="49">
        <f t="shared" si="19"/>
        <v>600</v>
      </c>
      <c r="J177" s="70">
        <v>6</v>
      </c>
      <c r="K177" s="48" t="str">
        <f t="shared" si="25"/>
        <v>15</v>
      </c>
      <c r="L177" s="48" t="str">
        <f t="shared" si="25"/>
        <v>21</v>
      </c>
      <c r="M177" s="48">
        <f t="shared" si="20"/>
        <v>6</v>
      </c>
      <c r="N177" s="48" t="str">
        <f t="shared" si="21"/>
        <v>00</v>
      </c>
      <c r="O177" s="48" t="str">
        <f>IF(F177=0,"PERNOITE",IF(H177&lt;0,"PERNOITE","INTEGRAL"))</f>
        <v>INTEGRAL</v>
      </c>
      <c r="P177" s="48" t="str">
        <f t="shared" si="26"/>
        <v>EVENTUAL</v>
      </c>
      <c r="Q177" s="51">
        <f t="shared" si="22"/>
        <v>18</v>
      </c>
      <c r="R177" s="52">
        <v>1</v>
      </c>
    </row>
    <row r="178" spans="2:18">
      <c r="B178" s="47">
        <v>2</v>
      </c>
      <c r="C178" s="48" t="s">
        <v>82</v>
      </c>
      <c r="D178" s="48" t="s">
        <v>237</v>
      </c>
      <c r="E178" s="48" t="s">
        <v>60</v>
      </c>
      <c r="F178" s="49">
        <v>1800</v>
      </c>
      <c r="G178" s="50">
        <v>2100</v>
      </c>
      <c r="H178" s="49">
        <f t="shared" si="24"/>
        <v>300</v>
      </c>
      <c r="I178" s="49">
        <f t="shared" si="19"/>
        <v>300</v>
      </c>
      <c r="J178" s="70">
        <v>3</v>
      </c>
      <c r="K178" s="48" t="str">
        <f t="shared" si="25"/>
        <v>18</v>
      </c>
      <c r="L178" s="48" t="str">
        <f t="shared" si="25"/>
        <v>21</v>
      </c>
      <c r="M178" s="48">
        <f t="shared" si="20"/>
        <v>3</v>
      </c>
      <c r="N178" s="48" t="str">
        <f t="shared" si="21"/>
        <v>00</v>
      </c>
      <c r="O178" s="48" t="str">
        <f>IF(F178=0,"PERNOITE",IF(H178&lt;0,"PERNOITE","INTEGRAL"))</f>
        <v>INTEGRAL</v>
      </c>
      <c r="P178" s="48" t="str">
        <f t="shared" si="26"/>
        <v>EVENTUAL</v>
      </c>
      <c r="Q178" s="51">
        <f t="shared" si="22"/>
        <v>12</v>
      </c>
      <c r="R178" s="52">
        <v>1</v>
      </c>
    </row>
    <row r="179" spans="2:18">
      <c r="B179" s="47">
        <v>2</v>
      </c>
      <c r="C179" s="48" t="s">
        <v>82</v>
      </c>
      <c r="D179" s="48" t="s">
        <v>238</v>
      </c>
      <c r="E179" s="48" t="s">
        <v>239</v>
      </c>
      <c r="F179" s="49">
        <v>700</v>
      </c>
      <c r="G179" s="50">
        <v>1230</v>
      </c>
      <c r="H179" s="49">
        <f t="shared" si="24"/>
        <v>530</v>
      </c>
      <c r="I179" s="49">
        <f t="shared" si="19"/>
        <v>530</v>
      </c>
      <c r="J179" s="70">
        <v>6</v>
      </c>
      <c r="K179" s="48" t="str">
        <f>LEFT(F179,1)</f>
        <v>7</v>
      </c>
      <c r="L179" s="48" t="str">
        <f t="shared" si="25"/>
        <v>12</v>
      </c>
      <c r="M179" s="48">
        <f t="shared" si="20"/>
        <v>5</v>
      </c>
      <c r="N179" s="48" t="str">
        <f t="shared" si="21"/>
        <v>30</v>
      </c>
      <c r="O179" s="48" t="str">
        <f>IF(F179=0,"PERNOITE",IF(H179&lt;0,"PERNOITE","INTEGRAL"))</f>
        <v>INTEGRAL</v>
      </c>
      <c r="P179" s="48" t="str">
        <f t="shared" si="26"/>
        <v>EVENTUAL</v>
      </c>
      <c r="Q179" s="51">
        <f t="shared" si="22"/>
        <v>16</v>
      </c>
      <c r="R179" s="52">
        <v>1</v>
      </c>
    </row>
    <row r="180" spans="2:18">
      <c r="B180" s="47">
        <v>2</v>
      </c>
      <c r="C180" s="48" t="s">
        <v>82</v>
      </c>
      <c r="D180" s="48" t="s">
        <v>240</v>
      </c>
      <c r="E180" s="48" t="s">
        <v>239</v>
      </c>
      <c r="F180" s="49">
        <v>1030</v>
      </c>
      <c r="G180" s="50">
        <v>1400</v>
      </c>
      <c r="H180" s="49">
        <f t="shared" si="24"/>
        <v>370</v>
      </c>
      <c r="I180" s="49">
        <f t="shared" si="19"/>
        <v>370</v>
      </c>
      <c r="J180" s="70">
        <v>4</v>
      </c>
      <c r="K180" s="48" t="str">
        <f t="shared" si="25"/>
        <v>10</v>
      </c>
      <c r="L180" s="48" t="str">
        <f t="shared" si="25"/>
        <v>14</v>
      </c>
      <c r="M180" s="48">
        <f t="shared" si="20"/>
        <v>4</v>
      </c>
      <c r="N180" s="48" t="str">
        <f t="shared" si="21"/>
        <v>70</v>
      </c>
      <c r="O180" s="48" t="str">
        <f>IF(F180=0,"PERNOITE",IF(H180&lt;0,"PERNOITE","INTEGRAL"))</f>
        <v>INTEGRAL</v>
      </c>
      <c r="P180" s="48" t="str">
        <f t="shared" si="26"/>
        <v>EVENTUAL</v>
      </c>
      <c r="Q180" s="51">
        <f t="shared" si="22"/>
        <v>14</v>
      </c>
      <c r="R180" s="52">
        <v>1</v>
      </c>
    </row>
    <row r="181" spans="2:18">
      <c r="B181" s="47">
        <v>1</v>
      </c>
      <c r="C181" s="48" t="s">
        <v>82</v>
      </c>
      <c r="D181" s="48" t="s">
        <v>241</v>
      </c>
      <c r="E181" s="48" t="s">
        <v>242</v>
      </c>
      <c r="F181" s="49">
        <v>745</v>
      </c>
      <c r="G181" s="50">
        <v>1615</v>
      </c>
      <c r="H181" s="49">
        <f t="shared" si="24"/>
        <v>870</v>
      </c>
      <c r="I181" s="49">
        <f t="shared" si="19"/>
        <v>870</v>
      </c>
      <c r="J181" s="70">
        <v>9</v>
      </c>
      <c r="K181" s="48" t="str">
        <f>LEFT(F181,1)</f>
        <v>7</v>
      </c>
      <c r="L181" s="48" t="str">
        <f t="shared" si="25"/>
        <v>16</v>
      </c>
      <c r="M181" s="48">
        <f t="shared" si="20"/>
        <v>9</v>
      </c>
      <c r="N181" s="48" t="str">
        <f t="shared" si="21"/>
        <v>70</v>
      </c>
      <c r="O181" s="48" t="str">
        <f>IF(F181=0,"PERNOITE",IF(H181&lt;0,"PERNOITE","INTEGRAL"))</f>
        <v>INTEGRAL</v>
      </c>
      <c r="P181" s="48" t="str">
        <f t="shared" si="26"/>
        <v>MENSALISTA</v>
      </c>
      <c r="Q181" s="51">
        <f t="shared" si="22"/>
        <v>9.6</v>
      </c>
      <c r="R181" s="52">
        <v>1</v>
      </c>
    </row>
    <row r="182" spans="2:18">
      <c r="B182" s="47">
        <v>1</v>
      </c>
      <c r="C182" s="48" t="s">
        <v>82</v>
      </c>
      <c r="D182" s="48" t="s">
        <v>243</v>
      </c>
      <c r="E182" s="48" t="s">
        <v>78</v>
      </c>
      <c r="F182" s="49">
        <v>1600</v>
      </c>
      <c r="G182" s="50">
        <v>630</v>
      </c>
      <c r="H182" s="49">
        <f t="shared" si="24"/>
        <v>-970</v>
      </c>
      <c r="I182" s="49">
        <f t="shared" si="19"/>
        <v>1430</v>
      </c>
      <c r="J182" s="70">
        <v>15</v>
      </c>
      <c r="K182" s="48" t="str">
        <f t="shared" si="25"/>
        <v>16</v>
      </c>
      <c r="L182" s="48" t="str">
        <f>LEFT(G182,1)</f>
        <v>6</v>
      </c>
      <c r="M182" s="48">
        <f t="shared" si="20"/>
        <v>-10</v>
      </c>
      <c r="N182" s="48" t="str">
        <f t="shared" si="21"/>
        <v>70</v>
      </c>
      <c r="O182" s="48" t="str">
        <f>IF(F182=0,"PERNOITE",IF(H182&lt;0,"PERNOITE","INTEGRAL"))</f>
        <v>PERNOITE</v>
      </c>
      <c r="P182" s="48" t="str">
        <f t="shared" si="26"/>
        <v>MENSALISTA</v>
      </c>
      <c r="Q182" s="51">
        <f t="shared" si="22"/>
        <v>9.6</v>
      </c>
      <c r="R182" s="52">
        <v>1</v>
      </c>
    </row>
    <row r="183" spans="2:18">
      <c r="B183" s="47">
        <v>2</v>
      </c>
      <c r="C183" s="48" t="s">
        <v>82</v>
      </c>
      <c r="D183" s="48" t="s">
        <v>244</v>
      </c>
      <c r="E183" s="48" t="s">
        <v>78</v>
      </c>
      <c r="F183" s="49">
        <v>815</v>
      </c>
      <c r="G183" s="50">
        <v>1230</v>
      </c>
      <c r="H183" s="49">
        <f t="shared" si="24"/>
        <v>415</v>
      </c>
      <c r="I183" s="49">
        <f t="shared" si="19"/>
        <v>415</v>
      </c>
      <c r="J183" s="70">
        <v>5</v>
      </c>
      <c r="K183" s="48" t="str">
        <f>LEFT(F183,1)</f>
        <v>8</v>
      </c>
      <c r="L183" s="48" t="str">
        <f t="shared" si="25"/>
        <v>12</v>
      </c>
      <c r="M183" s="48">
        <f t="shared" si="20"/>
        <v>4</v>
      </c>
      <c r="N183" s="48" t="str">
        <f t="shared" si="21"/>
        <v>15</v>
      </c>
      <c r="O183" s="48" t="str">
        <f>IF(F183=0,"PERNOITE",IF(H183&lt;0,"PERNOITE","INTEGRAL"))</f>
        <v>INTEGRAL</v>
      </c>
      <c r="P183" s="48" t="str">
        <f t="shared" si="26"/>
        <v>EVENTUAL</v>
      </c>
      <c r="Q183" s="51">
        <f t="shared" si="22"/>
        <v>14</v>
      </c>
      <c r="R183" s="52">
        <v>1</v>
      </c>
    </row>
    <row r="184" spans="2:18">
      <c r="B184" s="47">
        <v>2</v>
      </c>
      <c r="C184" s="48" t="s">
        <v>82</v>
      </c>
      <c r="D184" s="48" t="s">
        <v>245</v>
      </c>
      <c r="E184" s="48" t="s">
        <v>78</v>
      </c>
      <c r="F184" s="49">
        <v>1130</v>
      </c>
      <c r="G184" s="50">
        <v>1245</v>
      </c>
      <c r="H184" s="49">
        <f t="shared" si="24"/>
        <v>115</v>
      </c>
      <c r="I184" s="49">
        <f t="shared" si="19"/>
        <v>115</v>
      </c>
      <c r="J184" s="70">
        <v>2</v>
      </c>
      <c r="K184" s="48" t="str">
        <f t="shared" si="25"/>
        <v>11</v>
      </c>
      <c r="L184" s="48" t="str">
        <f t="shared" si="25"/>
        <v>12</v>
      </c>
      <c r="M184" s="48">
        <f t="shared" si="20"/>
        <v>1</v>
      </c>
      <c r="N184" s="48" t="str">
        <f t="shared" si="21"/>
        <v>15</v>
      </c>
      <c r="O184" s="48" t="str">
        <f>IF(F184=0,"PERNOITE",IF(H184&lt;0,"PERNOITE","INTEGRAL"))</f>
        <v>INTEGRAL</v>
      </c>
      <c r="P184" s="48" t="str">
        <f t="shared" si="26"/>
        <v>EVENTUAL</v>
      </c>
      <c r="Q184" s="51">
        <f t="shared" si="22"/>
        <v>10</v>
      </c>
      <c r="R184" s="52">
        <v>1</v>
      </c>
    </row>
    <row r="185" spans="2:18">
      <c r="B185" s="47">
        <v>1</v>
      </c>
      <c r="C185" s="48" t="s">
        <v>82</v>
      </c>
      <c r="D185" s="48" t="s">
        <v>246</v>
      </c>
      <c r="E185" s="48" t="s">
        <v>78</v>
      </c>
      <c r="F185" s="49">
        <v>815</v>
      </c>
      <c r="G185" s="50">
        <v>1615</v>
      </c>
      <c r="H185" s="49">
        <f t="shared" si="24"/>
        <v>800</v>
      </c>
      <c r="I185" s="49">
        <f t="shared" si="19"/>
        <v>800</v>
      </c>
      <c r="J185" s="70">
        <v>8</v>
      </c>
      <c r="K185" s="48" t="str">
        <f>LEFT(F185,1)</f>
        <v>8</v>
      </c>
      <c r="L185" s="48" t="str">
        <f t="shared" si="25"/>
        <v>16</v>
      </c>
      <c r="M185" s="48">
        <f t="shared" si="20"/>
        <v>8</v>
      </c>
      <c r="N185" s="48" t="str">
        <f t="shared" si="21"/>
        <v>00</v>
      </c>
      <c r="O185" s="48" t="str">
        <f>IF(F185=0,"PERNOITE",IF(H185&lt;0,"PERNOITE","INTEGRAL"))</f>
        <v>INTEGRAL</v>
      </c>
      <c r="P185" s="48" t="str">
        <f t="shared" si="26"/>
        <v>MENSALISTA</v>
      </c>
      <c r="Q185" s="51">
        <f t="shared" si="22"/>
        <v>9.6</v>
      </c>
      <c r="R185" s="52">
        <v>1</v>
      </c>
    </row>
    <row r="186" spans="2:18">
      <c r="B186" s="47">
        <v>2</v>
      </c>
      <c r="C186" s="48" t="s">
        <v>82</v>
      </c>
      <c r="D186" s="48" t="s">
        <v>247</v>
      </c>
      <c r="E186" s="48" t="s">
        <v>78</v>
      </c>
      <c r="F186" s="49">
        <v>1415</v>
      </c>
      <c r="G186" s="50">
        <v>1700</v>
      </c>
      <c r="H186" s="49">
        <f t="shared" si="24"/>
        <v>285</v>
      </c>
      <c r="I186" s="49">
        <f t="shared" si="19"/>
        <v>285</v>
      </c>
      <c r="J186" s="70">
        <v>3</v>
      </c>
      <c r="K186" s="48" t="str">
        <f t="shared" si="25"/>
        <v>14</v>
      </c>
      <c r="L186" s="48" t="str">
        <f t="shared" si="25"/>
        <v>17</v>
      </c>
      <c r="M186" s="48">
        <f t="shared" si="20"/>
        <v>3</v>
      </c>
      <c r="N186" s="48" t="str">
        <f t="shared" si="21"/>
        <v>85</v>
      </c>
      <c r="O186" s="48" t="str">
        <f>IF(F186=0,"PERNOITE",IF(H186&lt;0,"PERNOITE","INTEGRAL"))</f>
        <v>INTEGRAL</v>
      </c>
      <c r="P186" s="48" t="str">
        <f t="shared" si="26"/>
        <v>EVENTUAL</v>
      </c>
      <c r="Q186" s="51">
        <f t="shared" si="22"/>
        <v>12</v>
      </c>
      <c r="R186" s="52">
        <v>1</v>
      </c>
    </row>
    <row r="187" spans="2:18">
      <c r="B187" s="47">
        <v>1</v>
      </c>
      <c r="C187" s="48" t="s">
        <v>82</v>
      </c>
      <c r="D187" s="48" t="s">
        <v>248</v>
      </c>
      <c r="E187" s="48" t="s">
        <v>78</v>
      </c>
      <c r="F187" s="49">
        <v>745</v>
      </c>
      <c r="G187" s="50">
        <v>1800</v>
      </c>
      <c r="H187" s="49">
        <f t="shared" si="24"/>
        <v>1055</v>
      </c>
      <c r="I187" s="49">
        <f t="shared" si="19"/>
        <v>1055</v>
      </c>
      <c r="J187" s="70">
        <v>11</v>
      </c>
      <c r="K187" s="48" t="str">
        <f>LEFT(F187,1)</f>
        <v>7</v>
      </c>
      <c r="L187" s="48" t="str">
        <f t="shared" si="25"/>
        <v>18</v>
      </c>
      <c r="M187" s="48">
        <f t="shared" si="20"/>
        <v>11</v>
      </c>
      <c r="N187" s="48" t="str">
        <f t="shared" si="21"/>
        <v>55</v>
      </c>
      <c r="O187" s="48" t="str">
        <f>IF(F187=0,"PERNOITE",IF(H187&lt;0,"PERNOITE","INTEGRAL"))</f>
        <v>INTEGRAL</v>
      </c>
      <c r="P187" s="48" t="str">
        <f t="shared" si="26"/>
        <v>MENSALISTA</v>
      </c>
      <c r="Q187" s="51">
        <f t="shared" si="22"/>
        <v>9.6</v>
      </c>
      <c r="R187" s="52">
        <v>1</v>
      </c>
    </row>
    <row r="188" spans="2:18">
      <c r="B188" s="47">
        <v>1</v>
      </c>
      <c r="C188" s="48" t="s">
        <v>82</v>
      </c>
      <c r="D188" s="48" t="s">
        <v>249</v>
      </c>
      <c r="E188" s="48" t="s">
        <v>78</v>
      </c>
      <c r="F188" s="49">
        <v>800</v>
      </c>
      <c r="G188" s="50">
        <v>1830</v>
      </c>
      <c r="H188" s="49">
        <f t="shared" si="24"/>
        <v>1030</v>
      </c>
      <c r="I188" s="49">
        <f t="shared" si="19"/>
        <v>1030</v>
      </c>
      <c r="J188" s="70">
        <v>11</v>
      </c>
      <c r="K188" s="48" t="str">
        <f>LEFT(F188,1)</f>
        <v>8</v>
      </c>
      <c r="L188" s="48" t="str">
        <f t="shared" si="25"/>
        <v>18</v>
      </c>
      <c r="M188" s="48">
        <f t="shared" si="20"/>
        <v>10</v>
      </c>
      <c r="N188" s="48" t="str">
        <f t="shared" si="21"/>
        <v>30</v>
      </c>
      <c r="O188" s="48" t="str">
        <f>IF(F188=0,"PERNOITE",IF(H188&lt;0,"PERNOITE","INTEGRAL"))</f>
        <v>INTEGRAL</v>
      </c>
      <c r="P188" s="48" t="str">
        <f t="shared" si="26"/>
        <v>MENSALISTA</v>
      </c>
      <c r="Q188" s="51">
        <f t="shared" si="22"/>
        <v>9.6</v>
      </c>
      <c r="R188" s="52">
        <v>1</v>
      </c>
    </row>
    <row r="189" spans="2:18">
      <c r="B189" s="47">
        <v>1</v>
      </c>
      <c r="C189" s="48" t="s">
        <v>82</v>
      </c>
      <c r="D189" s="48" t="s">
        <v>250</v>
      </c>
      <c r="E189" s="48" t="s">
        <v>78</v>
      </c>
      <c r="F189" s="49">
        <v>1115</v>
      </c>
      <c r="G189" s="50">
        <v>1915</v>
      </c>
      <c r="H189" s="49">
        <f t="shared" si="24"/>
        <v>800</v>
      </c>
      <c r="I189" s="49">
        <f t="shared" si="19"/>
        <v>800</v>
      </c>
      <c r="J189" s="70">
        <v>8</v>
      </c>
      <c r="K189" s="48" t="str">
        <f t="shared" si="25"/>
        <v>11</v>
      </c>
      <c r="L189" s="48" t="str">
        <f t="shared" si="25"/>
        <v>19</v>
      </c>
      <c r="M189" s="48">
        <f t="shared" si="20"/>
        <v>8</v>
      </c>
      <c r="N189" s="48" t="str">
        <f t="shared" si="21"/>
        <v>00</v>
      </c>
      <c r="O189" s="48" t="str">
        <f>IF(F189=0,"PERNOITE",IF(H189&lt;0,"PERNOITE","INTEGRAL"))</f>
        <v>INTEGRAL</v>
      </c>
      <c r="P189" s="48" t="str">
        <f t="shared" si="26"/>
        <v>MENSALISTA</v>
      </c>
      <c r="Q189" s="51">
        <f t="shared" si="22"/>
        <v>9.6</v>
      </c>
      <c r="R189" s="52">
        <v>1</v>
      </c>
    </row>
    <row r="190" spans="2:18">
      <c r="B190" s="47">
        <v>2</v>
      </c>
      <c r="C190" s="48" t="s">
        <v>82</v>
      </c>
      <c r="D190" s="48" t="s">
        <v>251</v>
      </c>
      <c r="E190" s="48" t="s">
        <v>78</v>
      </c>
      <c r="F190" s="49">
        <v>1900</v>
      </c>
      <c r="G190" s="50">
        <v>2000</v>
      </c>
      <c r="H190" s="49">
        <f t="shared" si="24"/>
        <v>100</v>
      </c>
      <c r="I190" s="49">
        <f t="shared" si="19"/>
        <v>100</v>
      </c>
      <c r="J190" s="70">
        <v>1</v>
      </c>
      <c r="K190" s="48" t="str">
        <f t="shared" si="25"/>
        <v>19</v>
      </c>
      <c r="L190" s="48" t="str">
        <f t="shared" si="25"/>
        <v>20</v>
      </c>
      <c r="M190" s="48">
        <f t="shared" si="20"/>
        <v>1</v>
      </c>
      <c r="N190" s="48" t="str">
        <f t="shared" si="21"/>
        <v>00</v>
      </c>
      <c r="O190" s="48" t="str">
        <f>IF(F190=0,"PERNOITE",IF(H190&lt;0,"PERNOITE","INTEGRAL"))</f>
        <v>INTEGRAL</v>
      </c>
      <c r="P190" s="48" t="str">
        <f t="shared" si="26"/>
        <v>EVENTUAL</v>
      </c>
      <c r="Q190" s="51">
        <f t="shared" si="22"/>
        <v>8</v>
      </c>
      <c r="R190" s="52">
        <v>1</v>
      </c>
    </row>
    <row r="191" spans="2:18">
      <c r="B191" s="47">
        <v>2</v>
      </c>
      <c r="C191" s="48" t="s">
        <v>82</v>
      </c>
      <c r="D191" s="48" t="s">
        <v>252</v>
      </c>
      <c r="E191" s="48" t="s">
        <v>78</v>
      </c>
      <c r="F191" s="49">
        <v>1400</v>
      </c>
      <c r="G191" s="50">
        <v>2030</v>
      </c>
      <c r="H191" s="49">
        <f t="shared" si="24"/>
        <v>630</v>
      </c>
      <c r="I191" s="49">
        <f t="shared" si="19"/>
        <v>630</v>
      </c>
      <c r="J191" s="70">
        <v>7</v>
      </c>
      <c r="K191" s="48" t="str">
        <f t="shared" si="25"/>
        <v>14</v>
      </c>
      <c r="L191" s="48" t="str">
        <f t="shared" si="25"/>
        <v>20</v>
      </c>
      <c r="M191" s="48">
        <f t="shared" si="20"/>
        <v>6</v>
      </c>
      <c r="N191" s="48" t="str">
        <f t="shared" si="21"/>
        <v>30</v>
      </c>
      <c r="O191" s="48" t="str">
        <f>IF(F191=0,"PERNOITE",IF(H191&lt;0,"PERNOITE","INTEGRAL"))</f>
        <v>INTEGRAL</v>
      </c>
      <c r="P191" s="48" t="str">
        <f t="shared" si="26"/>
        <v>EVENTUAL</v>
      </c>
      <c r="Q191" s="51">
        <f t="shared" si="22"/>
        <v>18</v>
      </c>
      <c r="R191" s="52">
        <v>1</v>
      </c>
    </row>
    <row r="192" spans="2:18">
      <c r="B192" s="47">
        <v>2</v>
      </c>
      <c r="C192" s="48" t="s">
        <v>253</v>
      </c>
      <c r="D192" s="48" t="s">
        <v>254</v>
      </c>
      <c r="E192" s="48" t="s">
        <v>239</v>
      </c>
      <c r="F192" s="49">
        <v>930</v>
      </c>
      <c r="G192" s="50">
        <v>1230</v>
      </c>
      <c r="H192" s="49">
        <f>G192-F192</f>
        <v>300</v>
      </c>
      <c r="I192" s="49">
        <f t="shared" si="19"/>
        <v>300</v>
      </c>
      <c r="J192" s="70">
        <v>3</v>
      </c>
      <c r="K192" s="48" t="str">
        <f>LEFT(F192,1)</f>
        <v>9</v>
      </c>
      <c r="L192" s="48" t="str">
        <f>LEFT(G192,2)</f>
        <v>12</v>
      </c>
      <c r="M192" s="48">
        <f t="shared" si="20"/>
        <v>3</v>
      </c>
      <c r="N192" s="48" t="str">
        <f t="shared" si="21"/>
        <v>00</v>
      </c>
      <c r="O192" s="48" t="str">
        <f>IF(F192=0,"PERNOITE",IF(H192&lt;0,"PERNOITE","INTEGRAL"))</f>
        <v>INTEGRAL</v>
      </c>
      <c r="P192" s="48" t="str">
        <f t="shared" si="26"/>
        <v>EVENTUAL</v>
      </c>
      <c r="Q192" s="51">
        <f t="shared" si="22"/>
        <v>12</v>
      </c>
      <c r="R192" s="52">
        <v>1</v>
      </c>
    </row>
    <row r="193" spans="2:18">
      <c r="B193" s="47">
        <v>2</v>
      </c>
      <c r="C193" s="48" t="s">
        <v>253</v>
      </c>
      <c r="D193" s="48" t="s">
        <v>255</v>
      </c>
      <c r="E193" s="48" t="s">
        <v>66</v>
      </c>
      <c r="F193" s="49">
        <v>1230</v>
      </c>
      <c r="G193" s="50">
        <v>1815</v>
      </c>
      <c r="H193" s="49">
        <f>G193-F193</f>
        <v>585</v>
      </c>
      <c r="I193" s="49">
        <f t="shared" si="19"/>
        <v>585</v>
      </c>
      <c r="J193" s="70">
        <v>6</v>
      </c>
      <c r="K193" s="48" t="str">
        <f>LEFT(F193,2)</f>
        <v>12</v>
      </c>
      <c r="L193" s="48" t="str">
        <f>LEFT(G193,2)</f>
        <v>18</v>
      </c>
      <c r="M193" s="48">
        <f t="shared" si="20"/>
        <v>6</v>
      </c>
      <c r="N193" s="48" t="str">
        <f t="shared" si="21"/>
        <v>85</v>
      </c>
      <c r="O193" s="48" t="str">
        <f>IF(F193=0,"PERNOITE",IF(H193&lt;0,"PERNOITE","INTEGRAL"))</f>
        <v>INTEGRAL</v>
      </c>
      <c r="P193" s="48" t="str">
        <f t="shared" si="26"/>
        <v>EVENTUAL</v>
      </c>
      <c r="Q193" s="51">
        <f t="shared" si="22"/>
        <v>18</v>
      </c>
      <c r="R193" s="52">
        <v>1</v>
      </c>
    </row>
    <row r="194" spans="2:18">
      <c r="B194" s="47">
        <v>1</v>
      </c>
      <c r="C194" s="48" t="s">
        <v>253</v>
      </c>
      <c r="D194" s="48" t="s">
        <v>256</v>
      </c>
      <c r="E194" s="48" t="s">
        <v>60</v>
      </c>
      <c r="F194" s="49">
        <v>915</v>
      </c>
      <c r="G194" s="50">
        <v>1930</v>
      </c>
      <c r="H194" s="49">
        <f>G194-F194</f>
        <v>1015</v>
      </c>
      <c r="I194" s="49">
        <f t="shared" si="19"/>
        <v>1015</v>
      </c>
      <c r="J194" s="70">
        <v>11</v>
      </c>
      <c r="K194" s="48" t="str">
        <f>LEFT(F194,1)</f>
        <v>9</v>
      </c>
      <c r="L194" s="48" t="str">
        <f>LEFT(G194,2)</f>
        <v>19</v>
      </c>
      <c r="M194" s="48">
        <f t="shared" si="20"/>
        <v>10</v>
      </c>
      <c r="N194" s="48" t="str">
        <f t="shared" si="21"/>
        <v>15</v>
      </c>
      <c r="O194" s="48" t="str">
        <f>IF(F194=0,"PERNOITE",IF(H194&lt;0,"PERNOITE","INTEGRAL"))</f>
        <v>INTEGRAL</v>
      </c>
      <c r="P194" s="48" t="str">
        <f t="shared" si="26"/>
        <v>MENSALISTA</v>
      </c>
      <c r="Q194" s="51">
        <f t="shared" si="22"/>
        <v>9.6</v>
      </c>
      <c r="R194" s="52">
        <v>1</v>
      </c>
    </row>
    <row r="195" spans="2:18">
      <c r="B195" s="47">
        <v>1</v>
      </c>
      <c r="C195" s="48" t="s">
        <v>257</v>
      </c>
      <c r="D195" s="48" t="s">
        <v>258</v>
      </c>
      <c r="E195" s="48" t="s">
        <v>60</v>
      </c>
      <c r="F195" s="49">
        <v>700</v>
      </c>
      <c r="G195" s="50">
        <v>1745</v>
      </c>
      <c r="H195" s="49">
        <f>G195-F195</f>
        <v>1045</v>
      </c>
      <c r="I195" s="49">
        <f t="shared" si="19"/>
        <v>1045</v>
      </c>
      <c r="J195" s="70">
        <v>11</v>
      </c>
      <c r="K195" s="48" t="str">
        <f>LEFT(F195,1)</f>
        <v>7</v>
      </c>
      <c r="L195" s="48" t="str">
        <f>LEFT(G195,2)</f>
        <v>17</v>
      </c>
      <c r="M195" s="48">
        <f t="shared" si="20"/>
        <v>10</v>
      </c>
      <c r="N195" s="48" t="str">
        <f t="shared" si="21"/>
        <v>45</v>
      </c>
      <c r="O195" s="48" t="str">
        <f>IF(F195=0,"PERNOITE",IF(H195&lt;0,"PERNOITE","INTEGRAL"))</f>
        <v>INTEGRAL</v>
      </c>
      <c r="P195" s="48" t="str">
        <f t="shared" si="26"/>
        <v>MENSALISTA</v>
      </c>
      <c r="Q195" s="51">
        <f t="shared" si="22"/>
        <v>9.6</v>
      </c>
      <c r="R195" s="52">
        <v>1</v>
      </c>
    </row>
    <row r="196" spans="2:18">
      <c r="B196" s="47">
        <v>2</v>
      </c>
      <c r="C196" s="48" t="s">
        <v>257</v>
      </c>
      <c r="D196" s="48" t="s">
        <v>259</v>
      </c>
      <c r="E196" s="48" t="s">
        <v>64</v>
      </c>
      <c r="F196" s="49">
        <v>1030</v>
      </c>
      <c r="G196" s="50">
        <v>1700</v>
      </c>
      <c r="H196" s="49">
        <f t="shared" ref="H196:H204" si="27">G196-F196</f>
        <v>670</v>
      </c>
      <c r="I196" s="49">
        <f t="shared" si="19"/>
        <v>670</v>
      </c>
      <c r="J196" s="70">
        <v>7</v>
      </c>
      <c r="K196" s="48" t="str">
        <f t="shared" ref="K196:L204" si="28">LEFT(F196,2)</f>
        <v>10</v>
      </c>
      <c r="L196" s="48" t="str">
        <f t="shared" si="28"/>
        <v>17</v>
      </c>
      <c r="M196" s="48">
        <f t="shared" si="20"/>
        <v>7</v>
      </c>
      <c r="N196" s="48" t="str">
        <f t="shared" si="21"/>
        <v>70</v>
      </c>
      <c r="O196" s="48" t="str">
        <f>IF(F196=0,"PERNOITE",IF(H196&lt;0,"PERNOITE","INTEGRAL"))</f>
        <v>INTEGRAL</v>
      </c>
      <c r="P196" s="48" t="str">
        <f t="shared" si="26"/>
        <v>EVENTUAL</v>
      </c>
      <c r="Q196" s="51">
        <f t="shared" si="22"/>
        <v>20</v>
      </c>
      <c r="R196" s="52">
        <v>1</v>
      </c>
    </row>
    <row r="197" spans="2:18">
      <c r="B197" s="47">
        <v>2</v>
      </c>
      <c r="C197" s="48" t="s">
        <v>257</v>
      </c>
      <c r="D197" s="48" t="s">
        <v>260</v>
      </c>
      <c r="E197" s="48" t="s">
        <v>66</v>
      </c>
      <c r="F197" s="49">
        <v>1500</v>
      </c>
      <c r="G197" s="50">
        <v>1915</v>
      </c>
      <c r="H197" s="49">
        <f t="shared" si="27"/>
        <v>415</v>
      </c>
      <c r="I197" s="49">
        <f t="shared" si="19"/>
        <v>415</v>
      </c>
      <c r="J197" s="70">
        <v>5</v>
      </c>
      <c r="K197" s="48" t="str">
        <f t="shared" si="28"/>
        <v>15</v>
      </c>
      <c r="L197" s="48" t="str">
        <f t="shared" si="28"/>
        <v>19</v>
      </c>
      <c r="M197" s="48">
        <f t="shared" si="20"/>
        <v>4</v>
      </c>
      <c r="N197" s="48" t="str">
        <f t="shared" si="21"/>
        <v>15</v>
      </c>
      <c r="O197" s="48" t="str">
        <f>IF(F197=0,"PERNOITE",IF(H197&lt;0,"PERNOITE","INTEGRAL"))</f>
        <v>INTEGRAL</v>
      </c>
      <c r="P197" s="48" t="str">
        <f t="shared" si="26"/>
        <v>EVENTUAL</v>
      </c>
      <c r="Q197" s="51">
        <f t="shared" si="22"/>
        <v>14</v>
      </c>
      <c r="R197" s="52">
        <v>1</v>
      </c>
    </row>
    <row r="198" spans="2:18">
      <c r="B198" s="47">
        <v>1</v>
      </c>
      <c r="C198" s="48" t="s">
        <v>257</v>
      </c>
      <c r="D198" s="48" t="s">
        <v>261</v>
      </c>
      <c r="E198" s="48" t="s">
        <v>60</v>
      </c>
      <c r="F198" s="49">
        <v>1500</v>
      </c>
      <c r="G198" s="50">
        <v>1215</v>
      </c>
      <c r="H198" s="49">
        <f t="shared" si="27"/>
        <v>-285</v>
      </c>
      <c r="I198" s="49">
        <f t="shared" si="19"/>
        <v>2115</v>
      </c>
      <c r="J198" s="70">
        <v>22</v>
      </c>
      <c r="K198" s="48" t="str">
        <f t="shared" si="28"/>
        <v>15</v>
      </c>
      <c r="L198" s="48" t="str">
        <f t="shared" si="28"/>
        <v>12</v>
      </c>
      <c r="M198" s="48">
        <f t="shared" si="20"/>
        <v>-3</v>
      </c>
      <c r="N198" s="48" t="str">
        <f t="shared" si="21"/>
        <v>85</v>
      </c>
      <c r="O198" s="48" t="str">
        <f>IF(F198=0,"PERNOITE",IF(H198&lt;0,"PERNOITE","INTEGRAL"))</f>
        <v>PERNOITE</v>
      </c>
      <c r="P198" s="48" t="str">
        <f t="shared" si="26"/>
        <v>MENSALISTA</v>
      </c>
      <c r="Q198" s="51">
        <f t="shared" si="22"/>
        <v>9.6</v>
      </c>
      <c r="R198" s="52">
        <v>1</v>
      </c>
    </row>
    <row r="199" spans="2:18">
      <c r="B199" s="47">
        <v>1</v>
      </c>
      <c r="C199" s="48" t="s">
        <v>257</v>
      </c>
      <c r="D199" s="48" t="s">
        <v>262</v>
      </c>
      <c r="E199" s="48" t="s">
        <v>64</v>
      </c>
      <c r="F199" s="49">
        <v>1615</v>
      </c>
      <c r="G199" s="50">
        <v>645</v>
      </c>
      <c r="H199" s="49">
        <f t="shared" si="27"/>
        <v>-970</v>
      </c>
      <c r="I199" s="49">
        <f t="shared" si="19"/>
        <v>1430</v>
      </c>
      <c r="J199" s="70">
        <v>15</v>
      </c>
      <c r="K199" s="48" t="str">
        <f t="shared" si="28"/>
        <v>16</v>
      </c>
      <c r="L199" s="48" t="str">
        <f>LEFT(G199,1)</f>
        <v>6</v>
      </c>
      <c r="M199" s="48">
        <f t="shared" si="20"/>
        <v>-10</v>
      </c>
      <c r="N199" s="48" t="str">
        <f t="shared" si="21"/>
        <v>70</v>
      </c>
      <c r="O199" s="48" t="str">
        <f>IF(F199=0,"PERNOITE",IF(H199&lt;0,"PERNOITE","INTEGRAL"))</f>
        <v>PERNOITE</v>
      </c>
      <c r="P199" s="48" t="str">
        <f t="shared" si="26"/>
        <v>MENSALISTA</v>
      </c>
      <c r="Q199" s="51">
        <f t="shared" si="22"/>
        <v>9.6</v>
      </c>
      <c r="R199" s="52">
        <v>1</v>
      </c>
    </row>
    <row r="200" spans="2:18">
      <c r="B200" s="47">
        <v>1</v>
      </c>
      <c r="C200" s="48" t="s">
        <v>257</v>
      </c>
      <c r="D200" s="48" t="s">
        <v>263</v>
      </c>
      <c r="E200" s="48" t="s">
        <v>64</v>
      </c>
      <c r="F200" s="49">
        <v>2100</v>
      </c>
      <c r="G200" s="50">
        <v>1330</v>
      </c>
      <c r="H200" s="49">
        <f t="shared" si="27"/>
        <v>-770</v>
      </c>
      <c r="I200" s="49">
        <f t="shared" si="19"/>
        <v>1630</v>
      </c>
      <c r="J200" s="70">
        <v>17</v>
      </c>
      <c r="K200" s="48" t="str">
        <f t="shared" si="28"/>
        <v>21</v>
      </c>
      <c r="L200" s="48" t="str">
        <f t="shared" si="28"/>
        <v>13</v>
      </c>
      <c r="M200" s="48">
        <f t="shared" si="20"/>
        <v>-8</v>
      </c>
      <c r="N200" s="48" t="str">
        <f t="shared" si="21"/>
        <v>70</v>
      </c>
      <c r="O200" s="48" t="str">
        <f>IF(F200=0,"PERNOITE",IF(H200&lt;0,"PERNOITE","INTEGRAL"))</f>
        <v>PERNOITE</v>
      </c>
      <c r="P200" s="48" t="str">
        <f t="shared" si="26"/>
        <v>MENSALISTA</v>
      </c>
      <c r="Q200" s="51">
        <f t="shared" si="22"/>
        <v>9.6</v>
      </c>
      <c r="R200" s="52">
        <v>1</v>
      </c>
    </row>
    <row r="201" spans="2:18">
      <c r="B201" s="47">
        <v>2</v>
      </c>
      <c r="C201" s="48" t="s">
        <v>257</v>
      </c>
      <c r="D201" s="48" t="s">
        <v>264</v>
      </c>
      <c r="E201" s="48" t="s">
        <v>64</v>
      </c>
      <c r="F201" s="49">
        <v>730</v>
      </c>
      <c r="G201" s="50">
        <v>1300</v>
      </c>
      <c r="H201" s="49">
        <f t="shared" si="27"/>
        <v>570</v>
      </c>
      <c r="I201" s="49">
        <f t="shared" si="19"/>
        <v>570</v>
      </c>
      <c r="J201" s="70">
        <v>6</v>
      </c>
      <c r="K201" s="48" t="str">
        <f>LEFT(F201,1)</f>
        <v>7</v>
      </c>
      <c r="L201" s="48" t="str">
        <f t="shared" si="28"/>
        <v>13</v>
      </c>
      <c r="M201" s="48">
        <f t="shared" si="20"/>
        <v>6</v>
      </c>
      <c r="N201" s="48" t="str">
        <f t="shared" si="21"/>
        <v>70</v>
      </c>
      <c r="O201" s="48" t="str">
        <f>IF(F201=0,"PERNOITE",IF(H201&lt;0,"PERNOITE","INTEGRAL"))</f>
        <v>INTEGRAL</v>
      </c>
      <c r="P201" s="48" t="str">
        <f t="shared" si="26"/>
        <v>EVENTUAL</v>
      </c>
      <c r="Q201" s="51">
        <f t="shared" si="22"/>
        <v>18</v>
      </c>
      <c r="R201" s="52">
        <v>1</v>
      </c>
    </row>
    <row r="202" spans="2:18">
      <c r="B202" s="47">
        <v>1</v>
      </c>
      <c r="C202" s="48" t="s">
        <v>257</v>
      </c>
      <c r="D202" s="48" t="s">
        <v>265</v>
      </c>
      <c r="E202" s="48" t="s">
        <v>64</v>
      </c>
      <c r="F202" s="49">
        <v>800</v>
      </c>
      <c r="G202" s="50">
        <v>1930</v>
      </c>
      <c r="H202" s="49">
        <f t="shared" si="27"/>
        <v>1130</v>
      </c>
      <c r="I202" s="49">
        <f t="shared" si="19"/>
        <v>1130</v>
      </c>
      <c r="J202" s="70">
        <v>12</v>
      </c>
      <c r="K202" s="48" t="str">
        <f>LEFT(F202,1)</f>
        <v>8</v>
      </c>
      <c r="L202" s="48" t="str">
        <f t="shared" si="28"/>
        <v>19</v>
      </c>
      <c r="M202" s="48">
        <f t="shared" si="20"/>
        <v>11</v>
      </c>
      <c r="N202" s="48" t="str">
        <f t="shared" si="21"/>
        <v>30</v>
      </c>
      <c r="O202" s="48" t="str">
        <f>IF(F202=0,"PERNOITE",IF(H202&lt;0,"PERNOITE","INTEGRAL"))</f>
        <v>INTEGRAL</v>
      </c>
      <c r="P202" s="48" t="str">
        <f t="shared" si="26"/>
        <v>MENSALISTA</v>
      </c>
      <c r="Q202" s="51">
        <f t="shared" si="22"/>
        <v>9.6</v>
      </c>
      <c r="R202" s="52">
        <v>1</v>
      </c>
    </row>
    <row r="203" spans="2:18">
      <c r="B203" s="47">
        <v>1</v>
      </c>
      <c r="C203" s="48" t="s">
        <v>257</v>
      </c>
      <c r="D203" s="48" t="s">
        <v>266</v>
      </c>
      <c r="E203" s="48" t="s">
        <v>62</v>
      </c>
      <c r="F203" s="49">
        <v>845</v>
      </c>
      <c r="G203" s="50">
        <v>2100</v>
      </c>
      <c r="H203" s="49">
        <f t="shared" si="27"/>
        <v>1255</v>
      </c>
      <c r="I203" s="49">
        <f t="shared" ref="I203:I266" si="29">IF(H203&lt;0,(H203+2400),H203)</f>
        <v>1255</v>
      </c>
      <c r="J203" s="70">
        <v>13</v>
      </c>
      <c r="K203" s="48" t="str">
        <f>LEFT(F203,1)</f>
        <v>8</v>
      </c>
      <c r="L203" s="48" t="str">
        <f t="shared" si="28"/>
        <v>21</v>
      </c>
      <c r="M203" s="48">
        <f t="shared" ref="M203:M266" si="30">L203-K203</f>
        <v>13</v>
      </c>
      <c r="N203" s="48" t="str">
        <f t="shared" ref="N203:N266" si="31">RIGHT(H203,2)</f>
        <v>55</v>
      </c>
      <c r="O203" s="48" t="str">
        <f>IF(F203=0,"PERNOITE",IF(H203&lt;0,"PERNOITE","INTEGRAL"))</f>
        <v>INTEGRAL</v>
      </c>
      <c r="P203" s="48" t="str">
        <f t="shared" si="26"/>
        <v>MENSALISTA</v>
      </c>
      <c r="Q203" s="51">
        <f t="shared" ref="Q203:Q266" si="32">IF(P203="MENSALISTA",$V$10,IF(H203&lt;=100,$S$10,IF(H203&lt;=200,$S$11,IF(P203="EVENTUAL",($S$10+(M203-1)*$T$10),IF(P203="DIARISTA",$U$10)))))</f>
        <v>9.6</v>
      </c>
      <c r="R203" s="52">
        <v>1</v>
      </c>
    </row>
    <row r="204" spans="2:18">
      <c r="B204" s="47">
        <v>1</v>
      </c>
      <c r="C204" s="48" t="s">
        <v>257</v>
      </c>
      <c r="D204" s="48" t="s">
        <v>267</v>
      </c>
      <c r="E204" s="48" t="s">
        <v>66</v>
      </c>
      <c r="F204" s="49">
        <v>1800</v>
      </c>
      <c r="G204" s="50">
        <v>1715</v>
      </c>
      <c r="H204" s="49">
        <f t="shared" si="27"/>
        <v>-85</v>
      </c>
      <c r="I204" s="49">
        <f t="shared" si="29"/>
        <v>2315</v>
      </c>
      <c r="J204" s="70">
        <v>24</v>
      </c>
      <c r="K204" s="48" t="str">
        <f t="shared" si="28"/>
        <v>18</v>
      </c>
      <c r="L204" s="48" t="str">
        <f t="shared" si="28"/>
        <v>17</v>
      </c>
      <c r="M204" s="48">
        <f t="shared" si="30"/>
        <v>-1</v>
      </c>
      <c r="N204" s="48" t="str">
        <f t="shared" si="31"/>
        <v>85</v>
      </c>
      <c r="O204" s="48" t="str">
        <f>IF(F204=0,"PERNOITE",IF(H204&lt;0,"PERNOITE","INTEGRAL"))</f>
        <v>PERNOITE</v>
      </c>
      <c r="P204" s="48" t="str">
        <f t="shared" si="26"/>
        <v>MENSALISTA</v>
      </c>
      <c r="Q204" s="51">
        <f t="shared" si="32"/>
        <v>9.6</v>
      </c>
      <c r="R204" s="52">
        <v>1</v>
      </c>
    </row>
    <row r="205" spans="2:18">
      <c r="B205" s="47">
        <v>2</v>
      </c>
      <c r="C205" s="48" t="s">
        <v>268</v>
      </c>
      <c r="D205" s="48" t="s">
        <v>269</v>
      </c>
      <c r="E205" s="48" t="s">
        <v>64</v>
      </c>
      <c r="F205" s="49">
        <v>745</v>
      </c>
      <c r="G205" s="50">
        <v>1115</v>
      </c>
      <c r="H205" s="49">
        <f>G205-F205</f>
        <v>370</v>
      </c>
      <c r="I205" s="49">
        <f t="shared" si="29"/>
        <v>370</v>
      </c>
      <c r="J205" s="70">
        <v>4</v>
      </c>
      <c r="K205" s="48" t="str">
        <f>LEFT(F205,1)</f>
        <v>7</v>
      </c>
      <c r="L205" s="48" t="str">
        <f>LEFT(G205,2)</f>
        <v>11</v>
      </c>
      <c r="M205" s="48">
        <f t="shared" si="30"/>
        <v>4</v>
      </c>
      <c r="N205" s="48" t="str">
        <f t="shared" si="31"/>
        <v>70</v>
      </c>
      <c r="O205" s="48" t="str">
        <f>IF(F205=0,"PERNOITE",IF(H205&lt;0,"PERNOITE","INTEGRAL"))</f>
        <v>INTEGRAL</v>
      </c>
      <c r="P205" s="48" t="str">
        <f t="shared" si="26"/>
        <v>EVENTUAL</v>
      </c>
      <c r="Q205" s="51">
        <f t="shared" si="32"/>
        <v>14</v>
      </c>
      <c r="R205" s="52">
        <v>1</v>
      </c>
    </row>
    <row r="206" spans="2:18">
      <c r="B206" s="47">
        <v>1</v>
      </c>
      <c r="C206" s="48" t="s">
        <v>268</v>
      </c>
      <c r="D206" s="48" t="s">
        <v>270</v>
      </c>
      <c r="E206" s="48" t="s">
        <v>60</v>
      </c>
      <c r="F206" s="49">
        <v>845</v>
      </c>
      <c r="G206" s="50">
        <v>1800</v>
      </c>
      <c r="H206" s="49">
        <f t="shared" ref="H206:H216" si="33">G206-F206</f>
        <v>955</v>
      </c>
      <c r="I206" s="49">
        <f t="shared" si="29"/>
        <v>955</v>
      </c>
      <c r="J206" s="70">
        <v>10</v>
      </c>
      <c r="K206" s="48" t="str">
        <f>LEFT(F206,1)</f>
        <v>8</v>
      </c>
      <c r="L206" s="48" t="str">
        <f t="shared" ref="L206:L216" si="34">LEFT(G206,2)</f>
        <v>18</v>
      </c>
      <c r="M206" s="48">
        <f t="shared" si="30"/>
        <v>10</v>
      </c>
      <c r="N206" s="48" t="str">
        <f t="shared" si="31"/>
        <v>55</v>
      </c>
      <c r="O206" s="48" t="str">
        <f>IF(F206=0,"PERNOITE",IF(H206&lt;0,"PERNOITE","INTEGRAL"))</f>
        <v>INTEGRAL</v>
      </c>
      <c r="P206" s="48" t="str">
        <f t="shared" si="26"/>
        <v>MENSALISTA</v>
      </c>
      <c r="Q206" s="51">
        <f t="shared" si="32"/>
        <v>9.6</v>
      </c>
      <c r="R206" s="52">
        <v>1</v>
      </c>
    </row>
    <row r="207" spans="2:18">
      <c r="B207" s="47">
        <v>1</v>
      </c>
      <c r="C207" s="48" t="s">
        <v>268</v>
      </c>
      <c r="D207" s="48" t="s">
        <v>271</v>
      </c>
      <c r="E207" s="48" t="s">
        <v>78</v>
      </c>
      <c r="F207" s="49">
        <v>900</v>
      </c>
      <c r="G207" s="50">
        <v>1730</v>
      </c>
      <c r="H207" s="49">
        <f t="shared" si="33"/>
        <v>830</v>
      </c>
      <c r="I207" s="49">
        <f t="shared" si="29"/>
        <v>830</v>
      </c>
      <c r="J207" s="70">
        <v>9</v>
      </c>
      <c r="K207" s="48" t="str">
        <f>LEFT(F207,1)</f>
        <v>9</v>
      </c>
      <c r="L207" s="48" t="str">
        <f t="shared" si="34"/>
        <v>17</v>
      </c>
      <c r="M207" s="48">
        <f t="shared" si="30"/>
        <v>8</v>
      </c>
      <c r="N207" s="48" t="str">
        <f t="shared" si="31"/>
        <v>30</v>
      </c>
      <c r="O207" s="48" t="str">
        <f>IF(F207=0,"PERNOITE",IF(H207&lt;0,"PERNOITE","INTEGRAL"))</f>
        <v>INTEGRAL</v>
      </c>
      <c r="P207" s="48" t="str">
        <f t="shared" si="26"/>
        <v>MENSALISTA</v>
      </c>
      <c r="Q207" s="51">
        <f t="shared" si="32"/>
        <v>9.6</v>
      </c>
      <c r="R207" s="52">
        <v>1</v>
      </c>
    </row>
    <row r="208" spans="2:18">
      <c r="B208" s="47">
        <v>2</v>
      </c>
      <c r="C208" s="48" t="s">
        <v>268</v>
      </c>
      <c r="D208" s="48" t="s">
        <v>272</v>
      </c>
      <c r="E208" s="48" t="s">
        <v>64</v>
      </c>
      <c r="F208" s="49">
        <v>1045</v>
      </c>
      <c r="G208" s="50">
        <v>1145</v>
      </c>
      <c r="H208" s="49">
        <f t="shared" si="33"/>
        <v>100</v>
      </c>
      <c r="I208" s="49">
        <f t="shared" si="29"/>
        <v>100</v>
      </c>
      <c r="J208" s="70">
        <v>1</v>
      </c>
      <c r="K208" s="48" t="str">
        <f t="shared" ref="K208:K216" si="35">LEFT(F208,2)</f>
        <v>10</v>
      </c>
      <c r="L208" s="48" t="str">
        <f t="shared" si="34"/>
        <v>11</v>
      </c>
      <c r="M208" s="48">
        <f t="shared" si="30"/>
        <v>1</v>
      </c>
      <c r="N208" s="48" t="str">
        <f t="shared" si="31"/>
        <v>00</v>
      </c>
      <c r="O208" s="48" t="str">
        <f>IF(F208=0,"PERNOITE",IF(H208&lt;0,"PERNOITE","INTEGRAL"))</f>
        <v>INTEGRAL</v>
      </c>
      <c r="P208" s="48" t="str">
        <f t="shared" si="26"/>
        <v>EVENTUAL</v>
      </c>
      <c r="Q208" s="51">
        <f t="shared" si="32"/>
        <v>8</v>
      </c>
      <c r="R208" s="52">
        <v>1</v>
      </c>
    </row>
    <row r="209" spans="2:18">
      <c r="B209" s="47">
        <v>1</v>
      </c>
      <c r="C209" s="48" t="s">
        <v>268</v>
      </c>
      <c r="D209" s="48" t="s">
        <v>273</v>
      </c>
      <c r="E209" s="48" t="s">
        <v>66</v>
      </c>
      <c r="F209" s="49">
        <v>1215</v>
      </c>
      <c r="G209" s="50">
        <v>2015</v>
      </c>
      <c r="H209" s="49">
        <f t="shared" si="33"/>
        <v>800</v>
      </c>
      <c r="I209" s="49">
        <f t="shared" si="29"/>
        <v>800</v>
      </c>
      <c r="J209" s="70">
        <v>8</v>
      </c>
      <c r="K209" s="48" t="str">
        <f t="shared" si="35"/>
        <v>12</v>
      </c>
      <c r="L209" s="48" t="str">
        <f t="shared" si="34"/>
        <v>20</v>
      </c>
      <c r="M209" s="48">
        <f t="shared" si="30"/>
        <v>8</v>
      </c>
      <c r="N209" s="48" t="str">
        <f t="shared" si="31"/>
        <v>00</v>
      </c>
      <c r="O209" s="48" t="str">
        <f>IF(F209=0,"PERNOITE",IF(H209&lt;0,"PERNOITE","INTEGRAL"))</f>
        <v>INTEGRAL</v>
      </c>
      <c r="P209" s="48" t="str">
        <f t="shared" si="26"/>
        <v>MENSALISTA</v>
      </c>
      <c r="Q209" s="51">
        <f t="shared" si="32"/>
        <v>9.6</v>
      </c>
      <c r="R209" s="52">
        <v>1</v>
      </c>
    </row>
    <row r="210" spans="2:18">
      <c r="B210" s="47">
        <v>2</v>
      </c>
      <c r="C210" s="48" t="s">
        <v>268</v>
      </c>
      <c r="D210" s="48" t="s">
        <v>274</v>
      </c>
      <c r="E210" s="48" t="s">
        <v>60</v>
      </c>
      <c r="F210" s="49">
        <v>1230</v>
      </c>
      <c r="G210" s="50">
        <v>1900</v>
      </c>
      <c r="H210" s="49">
        <f t="shared" si="33"/>
        <v>670</v>
      </c>
      <c r="I210" s="49">
        <f t="shared" si="29"/>
        <v>670</v>
      </c>
      <c r="J210" s="70">
        <v>7</v>
      </c>
      <c r="K210" s="48" t="str">
        <f t="shared" si="35"/>
        <v>12</v>
      </c>
      <c r="L210" s="48" t="str">
        <f t="shared" si="34"/>
        <v>19</v>
      </c>
      <c r="M210" s="48">
        <f t="shared" si="30"/>
        <v>7</v>
      </c>
      <c r="N210" s="48" t="str">
        <f t="shared" si="31"/>
        <v>70</v>
      </c>
      <c r="O210" s="48" t="str">
        <f>IF(F210=0,"PERNOITE",IF(H210&lt;0,"PERNOITE","INTEGRAL"))</f>
        <v>INTEGRAL</v>
      </c>
      <c r="P210" s="48" t="str">
        <f t="shared" si="26"/>
        <v>EVENTUAL</v>
      </c>
      <c r="Q210" s="51">
        <f t="shared" si="32"/>
        <v>20</v>
      </c>
      <c r="R210" s="52">
        <v>1</v>
      </c>
    </row>
    <row r="211" spans="2:18">
      <c r="B211" s="47">
        <v>2</v>
      </c>
      <c r="C211" s="48" t="s">
        <v>268</v>
      </c>
      <c r="D211" s="48" t="s">
        <v>275</v>
      </c>
      <c r="E211" s="48" t="s">
        <v>66</v>
      </c>
      <c r="F211" s="49">
        <v>1300</v>
      </c>
      <c r="G211" s="50">
        <v>1715</v>
      </c>
      <c r="H211" s="49">
        <f t="shared" si="33"/>
        <v>415</v>
      </c>
      <c r="I211" s="49">
        <f t="shared" si="29"/>
        <v>415</v>
      </c>
      <c r="J211" s="70">
        <v>5</v>
      </c>
      <c r="K211" s="48" t="str">
        <f t="shared" si="35"/>
        <v>13</v>
      </c>
      <c r="L211" s="48" t="str">
        <f t="shared" si="34"/>
        <v>17</v>
      </c>
      <c r="M211" s="48">
        <f t="shared" si="30"/>
        <v>4</v>
      </c>
      <c r="N211" s="48" t="str">
        <f t="shared" si="31"/>
        <v>15</v>
      </c>
      <c r="O211" s="48" t="str">
        <f>IF(F211=0,"PERNOITE",IF(H211&lt;0,"PERNOITE","INTEGRAL"))</f>
        <v>INTEGRAL</v>
      </c>
      <c r="P211" s="48" t="str">
        <f t="shared" si="26"/>
        <v>EVENTUAL</v>
      </c>
      <c r="Q211" s="51">
        <f t="shared" si="32"/>
        <v>14</v>
      </c>
      <c r="R211" s="52">
        <v>1</v>
      </c>
    </row>
    <row r="212" spans="2:18">
      <c r="B212" s="47">
        <v>2</v>
      </c>
      <c r="C212" s="48" t="s">
        <v>268</v>
      </c>
      <c r="D212" s="48" t="s">
        <v>276</v>
      </c>
      <c r="E212" s="48" t="s">
        <v>85</v>
      </c>
      <c r="F212" s="49">
        <v>1515</v>
      </c>
      <c r="G212" s="50">
        <v>1645</v>
      </c>
      <c r="H212" s="49">
        <f t="shared" si="33"/>
        <v>130</v>
      </c>
      <c r="I212" s="49">
        <f t="shared" si="29"/>
        <v>130</v>
      </c>
      <c r="J212" s="70">
        <v>2</v>
      </c>
      <c r="K212" s="48" t="str">
        <f t="shared" si="35"/>
        <v>15</v>
      </c>
      <c r="L212" s="48" t="str">
        <f t="shared" si="34"/>
        <v>16</v>
      </c>
      <c r="M212" s="48">
        <f t="shared" si="30"/>
        <v>1</v>
      </c>
      <c r="N212" s="48" t="str">
        <f t="shared" si="31"/>
        <v>30</v>
      </c>
      <c r="O212" s="48" t="str">
        <f>IF(F212=0,"PERNOITE",IF(H212&lt;0,"PERNOITE","INTEGRAL"))</f>
        <v>INTEGRAL</v>
      </c>
      <c r="P212" s="48" t="str">
        <f t="shared" si="26"/>
        <v>EVENTUAL</v>
      </c>
      <c r="Q212" s="51">
        <f t="shared" si="32"/>
        <v>10</v>
      </c>
      <c r="R212" s="52">
        <v>1</v>
      </c>
    </row>
    <row r="213" spans="2:18">
      <c r="B213" s="47">
        <v>2</v>
      </c>
      <c r="C213" s="48" t="s">
        <v>268</v>
      </c>
      <c r="D213" s="48" t="s">
        <v>277</v>
      </c>
      <c r="E213" s="48" t="s">
        <v>66</v>
      </c>
      <c r="F213" s="49">
        <v>1515</v>
      </c>
      <c r="G213" s="50">
        <v>2000</v>
      </c>
      <c r="H213" s="49">
        <f t="shared" si="33"/>
        <v>485</v>
      </c>
      <c r="I213" s="49">
        <f t="shared" si="29"/>
        <v>485</v>
      </c>
      <c r="J213" s="70">
        <v>5</v>
      </c>
      <c r="K213" s="48" t="str">
        <f t="shared" si="35"/>
        <v>15</v>
      </c>
      <c r="L213" s="48" t="str">
        <f t="shared" si="34"/>
        <v>20</v>
      </c>
      <c r="M213" s="48">
        <f t="shared" si="30"/>
        <v>5</v>
      </c>
      <c r="N213" s="48" t="str">
        <f t="shared" si="31"/>
        <v>85</v>
      </c>
      <c r="O213" s="48" t="str">
        <f>IF(F213=0,"PERNOITE",IF(H213&lt;0,"PERNOITE","INTEGRAL"))</f>
        <v>INTEGRAL</v>
      </c>
      <c r="P213" s="48" t="str">
        <f t="shared" si="26"/>
        <v>EVENTUAL</v>
      </c>
      <c r="Q213" s="51">
        <f t="shared" si="32"/>
        <v>16</v>
      </c>
      <c r="R213" s="52">
        <v>1</v>
      </c>
    </row>
    <row r="214" spans="2:18">
      <c r="B214" s="47">
        <v>2</v>
      </c>
      <c r="C214" s="48" t="s">
        <v>268</v>
      </c>
      <c r="D214" s="48" t="s">
        <v>278</v>
      </c>
      <c r="E214" s="48" t="s">
        <v>60</v>
      </c>
      <c r="F214" s="49">
        <v>1615</v>
      </c>
      <c r="G214" s="50">
        <v>1930</v>
      </c>
      <c r="H214" s="49">
        <f t="shared" si="33"/>
        <v>315</v>
      </c>
      <c r="I214" s="49">
        <f t="shared" si="29"/>
        <v>315</v>
      </c>
      <c r="J214" s="70">
        <v>4</v>
      </c>
      <c r="K214" s="48" t="str">
        <f t="shared" si="35"/>
        <v>16</v>
      </c>
      <c r="L214" s="48" t="str">
        <f t="shared" si="34"/>
        <v>19</v>
      </c>
      <c r="M214" s="48">
        <f t="shared" si="30"/>
        <v>3</v>
      </c>
      <c r="N214" s="48" t="str">
        <f t="shared" si="31"/>
        <v>15</v>
      </c>
      <c r="O214" s="48" t="str">
        <f>IF(F214=0,"PERNOITE",IF(H214&lt;0,"PERNOITE","INTEGRAL"))</f>
        <v>INTEGRAL</v>
      </c>
      <c r="P214" s="48" t="str">
        <f t="shared" si="26"/>
        <v>EVENTUAL</v>
      </c>
      <c r="Q214" s="51">
        <f t="shared" si="32"/>
        <v>12</v>
      </c>
      <c r="R214" s="52">
        <v>1</v>
      </c>
    </row>
    <row r="215" spans="2:18">
      <c r="B215" s="47">
        <v>2</v>
      </c>
      <c r="C215" s="48" t="s">
        <v>268</v>
      </c>
      <c r="D215" s="48" t="s">
        <v>279</v>
      </c>
      <c r="E215" s="48" t="s">
        <v>66</v>
      </c>
      <c r="F215" s="49">
        <v>1915</v>
      </c>
      <c r="G215" s="50">
        <v>2100</v>
      </c>
      <c r="H215" s="49">
        <f t="shared" si="33"/>
        <v>185</v>
      </c>
      <c r="I215" s="49">
        <f t="shared" si="29"/>
        <v>185</v>
      </c>
      <c r="J215" s="70">
        <v>2</v>
      </c>
      <c r="K215" s="48" t="str">
        <f t="shared" si="35"/>
        <v>19</v>
      </c>
      <c r="L215" s="48" t="str">
        <f t="shared" si="34"/>
        <v>21</v>
      </c>
      <c r="M215" s="48">
        <f t="shared" si="30"/>
        <v>2</v>
      </c>
      <c r="N215" s="48" t="str">
        <f t="shared" si="31"/>
        <v>85</v>
      </c>
      <c r="O215" s="48" t="str">
        <f>IF(F215=0,"PERNOITE",IF(H215&lt;0,"PERNOITE","INTEGRAL"))</f>
        <v>INTEGRAL</v>
      </c>
      <c r="P215" s="48" t="str">
        <f t="shared" si="26"/>
        <v>EVENTUAL</v>
      </c>
      <c r="Q215" s="51">
        <f t="shared" si="32"/>
        <v>10</v>
      </c>
      <c r="R215" s="52">
        <v>1</v>
      </c>
    </row>
    <row r="216" spans="2:18">
      <c r="B216" s="47">
        <v>2</v>
      </c>
      <c r="C216" s="48" t="s">
        <v>268</v>
      </c>
      <c r="D216" s="48" t="s">
        <v>280</v>
      </c>
      <c r="E216" s="48" t="s">
        <v>68</v>
      </c>
      <c r="F216" s="49">
        <v>1245</v>
      </c>
      <c r="G216" s="50">
        <v>1315</v>
      </c>
      <c r="H216" s="49">
        <f t="shared" si="33"/>
        <v>70</v>
      </c>
      <c r="I216" s="49">
        <f t="shared" si="29"/>
        <v>70</v>
      </c>
      <c r="J216" s="70">
        <v>1</v>
      </c>
      <c r="K216" s="48" t="str">
        <f t="shared" si="35"/>
        <v>12</v>
      </c>
      <c r="L216" s="48" t="str">
        <f t="shared" si="34"/>
        <v>13</v>
      </c>
      <c r="M216" s="48">
        <f t="shared" si="30"/>
        <v>1</v>
      </c>
      <c r="N216" s="48" t="str">
        <f t="shared" si="31"/>
        <v>70</v>
      </c>
      <c r="O216" s="48" t="str">
        <f>IF(F216=0,"PERNOITE",IF(H216&lt;0,"PERNOITE","INTEGRAL"))</f>
        <v>INTEGRAL</v>
      </c>
      <c r="P216" s="48" t="str">
        <f t="shared" si="26"/>
        <v>EVENTUAL</v>
      </c>
      <c r="Q216" s="51">
        <f t="shared" si="32"/>
        <v>8</v>
      </c>
      <c r="R216" s="52">
        <v>1</v>
      </c>
    </row>
    <row r="217" spans="2:18">
      <c r="B217" s="47">
        <v>2</v>
      </c>
      <c r="C217" s="48" t="s">
        <v>281</v>
      </c>
      <c r="D217" s="48" t="s">
        <v>282</v>
      </c>
      <c r="E217" s="48" t="s">
        <v>60</v>
      </c>
      <c r="F217" s="49">
        <v>0</v>
      </c>
      <c r="G217" s="50">
        <v>615</v>
      </c>
      <c r="H217" s="49">
        <f>G217-F217</f>
        <v>615</v>
      </c>
      <c r="I217" s="49">
        <f t="shared" si="29"/>
        <v>615</v>
      </c>
      <c r="J217" s="70">
        <v>10</v>
      </c>
      <c r="K217" s="48" t="str">
        <f>LEFT(F217,2)</f>
        <v>0</v>
      </c>
      <c r="L217" s="48" t="str">
        <f t="shared" ref="L217:L227" si="36">LEFT(G217,1)</f>
        <v>6</v>
      </c>
      <c r="M217" s="48">
        <f t="shared" si="30"/>
        <v>6</v>
      </c>
      <c r="N217" s="48" t="str">
        <f t="shared" si="31"/>
        <v>15</v>
      </c>
      <c r="O217" s="48" t="str">
        <f>IF(F217=0,"PERNOITE",IF(H217&lt;0,"PERNOITE","INTEGRAL"))</f>
        <v>PERNOITE</v>
      </c>
      <c r="P217" s="48" t="str">
        <f t="shared" si="26"/>
        <v>EVENTUAL</v>
      </c>
      <c r="Q217" s="51">
        <f t="shared" si="32"/>
        <v>18</v>
      </c>
      <c r="R217" s="52">
        <v>1</v>
      </c>
    </row>
    <row r="218" spans="2:18">
      <c r="B218" s="47">
        <v>2</v>
      </c>
      <c r="C218" s="48" t="s">
        <v>281</v>
      </c>
      <c r="D218" s="48" t="s">
        <v>283</v>
      </c>
      <c r="E218" s="48" t="s">
        <v>60</v>
      </c>
      <c r="F218" s="49">
        <v>0</v>
      </c>
      <c r="G218" s="50">
        <v>630</v>
      </c>
      <c r="H218" s="49">
        <f t="shared" ref="H218:H281" si="37">G218-F218</f>
        <v>630</v>
      </c>
      <c r="I218" s="49">
        <f t="shared" si="29"/>
        <v>630</v>
      </c>
      <c r="J218" s="70">
        <v>10</v>
      </c>
      <c r="K218" s="48" t="str">
        <f t="shared" ref="K218:K281" si="38">LEFT(F218,2)</f>
        <v>0</v>
      </c>
      <c r="L218" s="48" t="str">
        <f t="shared" si="36"/>
        <v>6</v>
      </c>
      <c r="M218" s="48">
        <f t="shared" si="30"/>
        <v>6</v>
      </c>
      <c r="N218" s="48" t="str">
        <f t="shared" si="31"/>
        <v>30</v>
      </c>
      <c r="O218" s="48" t="str">
        <f>IF(F218=0,"PERNOITE",IF(H218&lt;0,"PERNOITE","INTEGRAL"))</f>
        <v>PERNOITE</v>
      </c>
      <c r="P218" s="48" t="str">
        <f t="shared" si="26"/>
        <v>EVENTUAL</v>
      </c>
      <c r="Q218" s="51">
        <f t="shared" si="32"/>
        <v>18</v>
      </c>
      <c r="R218" s="52">
        <v>1</v>
      </c>
    </row>
    <row r="219" spans="2:18">
      <c r="B219" s="47">
        <v>2</v>
      </c>
      <c r="C219" s="48" t="s">
        <v>281</v>
      </c>
      <c r="D219" s="48" t="s">
        <v>284</v>
      </c>
      <c r="E219" s="48" t="s">
        <v>239</v>
      </c>
      <c r="F219" s="49">
        <v>0</v>
      </c>
      <c r="G219" s="50">
        <v>730</v>
      </c>
      <c r="H219" s="49">
        <f t="shared" si="37"/>
        <v>730</v>
      </c>
      <c r="I219" s="49">
        <f t="shared" si="29"/>
        <v>730</v>
      </c>
      <c r="J219" s="70">
        <v>11</v>
      </c>
      <c r="K219" s="48" t="str">
        <f t="shared" si="38"/>
        <v>0</v>
      </c>
      <c r="L219" s="48" t="str">
        <f t="shared" si="36"/>
        <v>7</v>
      </c>
      <c r="M219" s="48">
        <f t="shared" si="30"/>
        <v>7</v>
      </c>
      <c r="N219" s="48" t="str">
        <f t="shared" si="31"/>
        <v>30</v>
      </c>
      <c r="O219" s="48" t="str">
        <f>IF(F219=0,"PERNOITE",IF(H219&lt;0,"PERNOITE","INTEGRAL"))</f>
        <v>PERNOITE</v>
      </c>
      <c r="P219" s="48" t="str">
        <f t="shared" si="26"/>
        <v>EVENTUAL</v>
      </c>
      <c r="Q219" s="51">
        <f t="shared" si="32"/>
        <v>20</v>
      </c>
      <c r="R219" s="52">
        <v>1</v>
      </c>
    </row>
    <row r="220" spans="2:18">
      <c r="B220" s="47">
        <v>2</v>
      </c>
      <c r="C220" s="48" t="s">
        <v>281</v>
      </c>
      <c r="D220" s="48" t="s">
        <v>285</v>
      </c>
      <c r="E220" s="48" t="s">
        <v>64</v>
      </c>
      <c r="F220" s="49">
        <v>0</v>
      </c>
      <c r="G220" s="50">
        <v>730</v>
      </c>
      <c r="H220" s="49">
        <f t="shared" si="37"/>
        <v>730</v>
      </c>
      <c r="I220" s="49">
        <f t="shared" si="29"/>
        <v>730</v>
      </c>
      <c r="J220" s="70">
        <v>11</v>
      </c>
      <c r="K220" s="48" t="str">
        <f t="shared" si="38"/>
        <v>0</v>
      </c>
      <c r="L220" s="48" t="str">
        <f t="shared" si="36"/>
        <v>7</v>
      </c>
      <c r="M220" s="48">
        <f t="shared" si="30"/>
        <v>7</v>
      </c>
      <c r="N220" s="48" t="str">
        <f t="shared" si="31"/>
        <v>30</v>
      </c>
      <c r="O220" s="48" t="str">
        <f>IF(F220=0,"PERNOITE",IF(H220&lt;0,"PERNOITE","INTEGRAL"))</f>
        <v>PERNOITE</v>
      </c>
      <c r="P220" s="48" t="str">
        <f t="shared" ref="P220:P283" si="39">IF(B220=1,"MENSALISTA",IF(B220=2,"EVENTUAL",IF(B220=3,"DIARISTA")))</f>
        <v>EVENTUAL</v>
      </c>
      <c r="Q220" s="51">
        <f t="shared" si="32"/>
        <v>20</v>
      </c>
      <c r="R220" s="52">
        <v>1</v>
      </c>
    </row>
    <row r="221" spans="2:18">
      <c r="B221" s="47">
        <v>2</v>
      </c>
      <c r="C221" s="48" t="s">
        <v>281</v>
      </c>
      <c r="D221" s="48" t="s">
        <v>286</v>
      </c>
      <c r="E221" s="48" t="s">
        <v>64</v>
      </c>
      <c r="F221" s="49">
        <v>0</v>
      </c>
      <c r="G221" s="50">
        <v>730</v>
      </c>
      <c r="H221" s="49">
        <f t="shared" si="37"/>
        <v>730</v>
      </c>
      <c r="I221" s="49">
        <f t="shared" si="29"/>
        <v>730</v>
      </c>
      <c r="J221" s="70">
        <v>11</v>
      </c>
      <c r="K221" s="48" t="str">
        <f t="shared" si="38"/>
        <v>0</v>
      </c>
      <c r="L221" s="48" t="str">
        <f t="shared" si="36"/>
        <v>7</v>
      </c>
      <c r="M221" s="48">
        <f t="shared" si="30"/>
        <v>7</v>
      </c>
      <c r="N221" s="48" t="str">
        <f t="shared" si="31"/>
        <v>30</v>
      </c>
      <c r="O221" s="48" t="str">
        <f>IF(F221=0,"PERNOITE",IF(H221&lt;0,"PERNOITE","INTEGRAL"))</f>
        <v>PERNOITE</v>
      </c>
      <c r="P221" s="48" t="str">
        <f t="shared" si="39"/>
        <v>EVENTUAL</v>
      </c>
      <c r="Q221" s="51">
        <f t="shared" si="32"/>
        <v>20</v>
      </c>
      <c r="R221" s="52">
        <v>1</v>
      </c>
    </row>
    <row r="222" spans="2:18">
      <c r="B222" s="47">
        <v>2</v>
      </c>
      <c r="C222" s="48" t="s">
        <v>281</v>
      </c>
      <c r="D222" s="48" t="s">
        <v>287</v>
      </c>
      <c r="E222" s="48" t="s">
        <v>60</v>
      </c>
      <c r="F222" s="49">
        <v>0</v>
      </c>
      <c r="G222" s="50">
        <v>745</v>
      </c>
      <c r="H222" s="49">
        <f t="shared" si="37"/>
        <v>745</v>
      </c>
      <c r="I222" s="49">
        <f t="shared" si="29"/>
        <v>745</v>
      </c>
      <c r="J222" s="70">
        <v>11</v>
      </c>
      <c r="K222" s="48" t="str">
        <f t="shared" si="38"/>
        <v>0</v>
      </c>
      <c r="L222" s="48" t="str">
        <f t="shared" si="36"/>
        <v>7</v>
      </c>
      <c r="M222" s="48">
        <f t="shared" si="30"/>
        <v>7</v>
      </c>
      <c r="N222" s="48" t="str">
        <f t="shared" si="31"/>
        <v>45</v>
      </c>
      <c r="O222" s="48" t="str">
        <f>IF(F222=0,"PERNOITE",IF(H222&lt;0,"PERNOITE","INTEGRAL"))</f>
        <v>PERNOITE</v>
      </c>
      <c r="P222" s="48" t="str">
        <f t="shared" si="39"/>
        <v>EVENTUAL</v>
      </c>
      <c r="Q222" s="51">
        <f t="shared" si="32"/>
        <v>20</v>
      </c>
      <c r="R222" s="52">
        <v>1</v>
      </c>
    </row>
    <row r="223" spans="2:18">
      <c r="B223" s="47">
        <v>1</v>
      </c>
      <c r="C223" s="48" t="s">
        <v>281</v>
      </c>
      <c r="D223" s="48" t="s">
        <v>288</v>
      </c>
      <c r="E223" s="48" t="s">
        <v>60</v>
      </c>
      <c r="F223" s="49">
        <v>0</v>
      </c>
      <c r="G223" s="50">
        <v>830</v>
      </c>
      <c r="H223" s="49">
        <f t="shared" si="37"/>
        <v>830</v>
      </c>
      <c r="I223" s="49">
        <f t="shared" si="29"/>
        <v>830</v>
      </c>
      <c r="J223" s="70">
        <v>12</v>
      </c>
      <c r="K223" s="48" t="str">
        <f t="shared" si="38"/>
        <v>0</v>
      </c>
      <c r="L223" s="48" t="str">
        <f t="shared" si="36"/>
        <v>8</v>
      </c>
      <c r="M223" s="48">
        <f t="shared" si="30"/>
        <v>8</v>
      </c>
      <c r="N223" s="48" t="str">
        <f t="shared" si="31"/>
        <v>30</v>
      </c>
      <c r="O223" s="48" t="str">
        <f>IF(F223=0,"PERNOITE",IF(H223&lt;0,"PERNOITE","INTEGRAL"))</f>
        <v>PERNOITE</v>
      </c>
      <c r="P223" s="48" t="str">
        <f t="shared" si="39"/>
        <v>MENSALISTA</v>
      </c>
      <c r="Q223" s="51">
        <f t="shared" si="32"/>
        <v>9.6</v>
      </c>
      <c r="R223" s="52">
        <v>1</v>
      </c>
    </row>
    <row r="224" spans="2:18">
      <c r="B224" s="47">
        <v>1</v>
      </c>
      <c r="C224" s="48" t="s">
        <v>281</v>
      </c>
      <c r="D224" s="48" t="s">
        <v>289</v>
      </c>
      <c r="E224" s="48" t="s">
        <v>60</v>
      </c>
      <c r="F224" s="49">
        <v>0</v>
      </c>
      <c r="G224" s="50">
        <v>830</v>
      </c>
      <c r="H224" s="49">
        <f t="shared" si="37"/>
        <v>830</v>
      </c>
      <c r="I224" s="49">
        <f t="shared" si="29"/>
        <v>830</v>
      </c>
      <c r="J224" s="70">
        <v>12</v>
      </c>
      <c r="K224" s="48" t="str">
        <f t="shared" si="38"/>
        <v>0</v>
      </c>
      <c r="L224" s="48" t="str">
        <f t="shared" si="36"/>
        <v>8</v>
      </c>
      <c r="M224" s="48">
        <f t="shared" si="30"/>
        <v>8</v>
      </c>
      <c r="N224" s="48" t="str">
        <f t="shared" si="31"/>
        <v>30</v>
      </c>
      <c r="O224" s="48" t="str">
        <f>IF(F224=0,"PERNOITE",IF(H224&lt;0,"PERNOITE","INTEGRAL"))</f>
        <v>PERNOITE</v>
      </c>
      <c r="P224" s="48" t="str">
        <f t="shared" si="39"/>
        <v>MENSALISTA</v>
      </c>
      <c r="Q224" s="51">
        <f t="shared" si="32"/>
        <v>9.6</v>
      </c>
      <c r="R224" s="52">
        <v>1</v>
      </c>
    </row>
    <row r="225" spans="2:18">
      <c r="B225" s="47">
        <v>1</v>
      </c>
      <c r="C225" s="48" t="s">
        <v>281</v>
      </c>
      <c r="D225" s="48" t="s">
        <v>290</v>
      </c>
      <c r="E225" s="48" t="s">
        <v>60</v>
      </c>
      <c r="F225" s="49">
        <v>0</v>
      </c>
      <c r="G225" s="50">
        <v>845</v>
      </c>
      <c r="H225" s="49">
        <f t="shared" si="37"/>
        <v>845</v>
      </c>
      <c r="I225" s="49">
        <f t="shared" si="29"/>
        <v>845</v>
      </c>
      <c r="J225" s="70">
        <v>12</v>
      </c>
      <c r="K225" s="48" t="str">
        <f t="shared" si="38"/>
        <v>0</v>
      </c>
      <c r="L225" s="48" t="str">
        <f t="shared" si="36"/>
        <v>8</v>
      </c>
      <c r="M225" s="48">
        <f t="shared" si="30"/>
        <v>8</v>
      </c>
      <c r="N225" s="48" t="str">
        <f t="shared" si="31"/>
        <v>45</v>
      </c>
      <c r="O225" s="48" t="str">
        <f>IF(F225=0,"PERNOITE",IF(H225&lt;0,"PERNOITE","INTEGRAL"))</f>
        <v>PERNOITE</v>
      </c>
      <c r="P225" s="48" t="str">
        <f t="shared" si="39"/>
        <v>MENSALISTA</v>
      </c>
      <c r="Q225" s="51">
        <f t="shared" si="32"/>
        <v>9.6</v>
      </c>
      <c r="R225" s="52">
        <v>1</v>
      </c>
    </row>
    <row r="226" spans="2:18">
      <c r="B226" s="47">
        <v>1</v>
      </c>
      <c r="C226" s="48" t="s">
        <v>281</v>
      </c>
      <c r="D226" s="48" t="s">
        <v>291</v>
      </c>
      <c r="E226" s="48" t="s">
        <v>60</v>
      </c>
      <c r="F226" s="49">
        <v>0</v>
      </c>
      <c r="G226" s="50">
        <v>900</v>
      </c>
      <c r="H226" s="49">
        <f t="shared" si="37"/>
        <v>900</v>
      </c>
      <c r="I226" s="49">
        <f t="shared" si="29"/>
        <v>900</v>
      </c>
      <c r="J226" s="70">
        <v>12</v>
      </c>
      <c r="K226" s="48" t="str">
        <f t="shared" si="38"/>
        <v>0</v>
      </c>
      <c r="L226" s="48" t="str">
        <f t="shared" si="36"/>
        <v>9</v>
      </c>
      <c r="M226" s="48">
        <f t="shared" si="30"/>
        <v>9</v>
      </c>
      <c r="N226" s="48" t="str">
        <f t="shared" si="31"/>
        <v>00</v>
      </c>
      <c r="O226" s="48" t="str">
        <f>IF(F226=0,"PERNOITE",IF(H226&lt;0,"PERNOITE","INTEGRAL"))</f>
        <v>PERNOITE</v>
      </c>
      <c r="P226" s="48" t="str">
        <f t="shared" si="39"/>
        <v>MENSALISTA</v>
      </c>
      <c r="Q226" s="51">
        <f t="shared" si="32"/>
        <v>9.6</v>
      </c>
      <c r="R226" s="52">
        <v>1</v>
      </c>
    </row>
    <row r="227" spans="2:18">
      <c r="B227" s="47">
        <v>1</v>
      </c>
      <c r="C227" s="48" t="s">
        <v>281</v>
      </c>
      <c r="D227" s="48" t="s">
        <v>292</v>
      </c>
      <c r="E227" s="48" t="s">
        <v>66</v>
      </c>
      <c r="F227" s="49">
        <v>0</v>
      </c>
      <c r="G227" s="50">
        <v>945</v>
      </c>
      <c r="H227" s="49">
        <f t="shared" si="37"/>
        <v>945</v>
      </c>
      <c r="I227" s="49">
        <f t="shared" si="29"/>
        <v>945</v>
      </c>
      <c r="J227" s="70">
        <v>13</v>
      </c>
      <c r="K227" s="48" t="str">
        <f t="shared" si="38"/>
        <v>0</v>
      </c>
      <c r="L227" s="48" t="str">
        <f t="shared" si="36"/>
        <v>9</v>
      </c>
      <c r="M227" s="48">
        <f t="shared" si="30"/>
        <v>9</v>
      </c>
      <c r="N227" s="48" t="str">
        <f t="shared" si="31"/>
        <v>45</v>
      </c>
      <c r="O227" s="48" t="str">
        <f>IF(F227=0,"PERNOITE",IF(H227&lt;0,"PERNOITE","INTEGRAL"))</f>
        <v>PERNOITE</v>
      </c>
      <c r="P227" s="48" t="str">
        <f t="shared" si="39"/>
        <v>MENSALISTA</v>
      </c>
      <c r="Q227" s="51">
        <f t="shared" si="32"/>
        <v>9.6</v>
      </c>
      <c r="R227" s="52">
        <v>1</v>
      </c>
    </row>
    <row r="228" spans="2:18">
      <c r="B228" s="47">
        <v>2</v>
      </c>
      <c r="C228" s="48" t="s">
        <v>281</v>
      </c>
      <c r="D228" s="48" t="s">
        <v>293</v>
      </c>
      <c r="E228" s="48" t="s">
        <v>62</v>
      </c>
      <c r="F228" s="49">
        <v>930</v>
      </c>
      <c r="G228" s="50">
        <v>1015</v>
      </c>
      <c r="H228" s="49">
        <f t="shared" si="37"/>
        <v>85</v>
      </c>
      <c r="I228" s="49">
        <f t="shared" si="29"/>
        <v>85</v>
      </c>
      <c r="J228" s="70">
        <v>1</v>
      </c>
      <c r="K228" s="48" t="str">
        <f>LEFT(F228,1)</f>
        <v>9</v>
      </c>
      <c r="L228" s="48" t="str">
        <f t="shared" ref="L228:L291" si="40">LEFT(G228,2)</f>
        <v>10</v>
      </c>
      <c r="M228" s="48">
        <f t="shared" si="30"/>
        <v>1</v>
      </c>
      <c r="N228" s="48" t="str">
        <f t="shared" si="31"/>
        <v>85</v>
      </c>
      <c r="O228" s="48" t="str">
        <f>IF(F228=0,"PERNOITE",IF(H228&lt;0,"PERNOITE","INTEGRAL"))</f>
        <v>INTEGRAL</v>
      </c>
      <c r="P228" s="48" t="str">
        <f t="shared" si="39"/>
        <v>EVENTUAL</v>
      </c>
      <c r="Q228" s="51">
        <f t="shared" si="32"/>
        <v>8</v>
      </c>
      <c r="R228" s="52">
        <v>1</v>
      </c>
    </row>
    <row r="229" spans="2:18">
      <c r="B229" s="47">
        <v>2</v>
      </c>
      <c r="C229" s="48" t="s">
        <v>281</v>
      </c>
      <c r="D229" s="48" t="s">
        <v>294</v>
      </c>
      <c r="E229" s="48" t="s">
        <v>66</v>
      </c>
      <c r="F229" s="49">
        <v>960</v>
      </c>
      <c r="G229" s="50">
        <v>1045</v>
      </c>
      <c r="H229" s="49">
        <f t="shared" si="37"/>
        <v>85</v>
      </c>
      <c r="I229" s="49">
        <f t="shared" si="29"/>
        <v>85</v>
      </c>
      <c r="J229" s="70">
        <v>1</v>
      </c>
      <c r="K229" s="48" t="str">
        <f t="shared" ref="K229:K234" si="41">LEFT(F229,1)</f>
        <v>9</v>
      </c>
      <c r="L229" s="48" t="str">
        <f t="shared" si="40"/>
        <v>10</v>
      </c>
      <c r="M229" s="48">
        <f t="shared" si="30"/>
        <v>1</v>
      </c>
      <c r="N229" s="48" t="str">
        <f t="shared" si="31"/>
        <v>85</v>
      </c>
      <c r="O229" s="48" t="str">
        <f>IF(F229=0,"PERNOITE",IF(H229&lt;0,"PERNOITE","INTEGRAL"))</f>
        <v>INTEGRAL</v>
      </c>
      <c r="P229" s="48" t="str">
        <f t="shared" si="39"/>
        <v>EVENTUAL</v>
      </c>
      <c r="Q229" s="51">
        <f t="shared" si="32"/>
        <v>8</v>
      </c>
      <c r="R229" s="52">
        <v>1</v>
      </c>
    </row>
    <row r="230" spans="2:18">
      <c r="B230" s="47">
        <v>2</v>
      </c>
      <c r="C230" s="48" t="s">
        <v>281</v>
      </c>
      <c r="D230" s="48" t="s">
        <v>295</v>
      </c>
      <c r="E230" s="48" t="s">
        <v>60</v>
      </c>
      <c r="F230" s="49">
        <v>920</v>
      </c>
      <c r="G230" s="50">
        <v>1115</v>
      </c>
      <c r="H230" s="49">
        <f t="shared" si="37"/>
        <v>195</v>
      </c>
      <c r="I230" s="49">
        <f t="shared" si="29"/>
        <v>195</v>
      </c>
      <c r="J230" s="70">
        <v>2</v>
      </c>
      <c r="K230" s="48" t="str">
        <f t="shared" si="41"/>
        <v>9</v>
      </c>
      <c r="L230" s="48" t="str">
        <f t="shared" si="40"/>
        <v>11</v>
      </c>
      <c r="M230" s="48">
        <f t="shared" si="30"/>
        <v>2</v>
      </c>
      <c r="N230" s="48" t="str">
        <f t="shared" si="31"/>
        <v>95</v>
      </c>
      <c r="O230" s="48" t="str">
        <f>IF(F230=0,"PERNOITE",IF(H230&lt;0,"PERNOITE","INTEGRAL"))</f>
        <v>INTEGRAL</v>
      </c>
      <c r="P230" s="48" t="str">
        <f t="shared" si="39"/>
        <v>EVENTUAL</v>
      </c>
      <c r="Q230" s="51">
        <f t="shared" si="32"/>
        <v>10</v>
      </c>
      <c r="R230" s="52">
        <v>1</v>
      </c>
    </row>
    <row r="231" spans="2:18">
      <c r="B231" s="47">
        <v>2</v>
      </c>
      <c r="C231" s="48" t="s">
        <v>281</v>
      </c>
      <c r="D231" s="48" t="s">
        <v>296</v>
      </c>
      <c r="E231" s="48" t="s">
        <v>239</v>
      </c>
      <c r="F231" s="49">
        <v>950</v>
      </c>
      <c r="G231" s="50">
        <v>1145</v>
      </c>
      <c r="H231" s="49">
        <f t="shared" si="37"/>
        <v>195</v>
      </c>
      <c r="I231" s="49">
        <f t="shared" si="29"/>
        <v>195</v>
      </c>
      <c r="J231" s="70">
        <v>2</v>
      </c>
      <c r="K231" s="48" t="str">
        <f t="shared" si="41"/>
        <v>9</v>
      </c>
      <c r="L231" s="48" t="str">
        <f t="shared" si="40"/>
        <v>11</v>
      </c>
      <c r="M231" s="48">
        <f t="shared" si="30"/>
        <v>2</v>
      </c>
      <c r="N231" s="48" t="str">
        <f t="shared" si="31"/>
        <v>95</v>
      </c>
      <c r="O231" s="48" t="str">
        <f>IF(F231=0,"PERNOITE",IF(H231&lt;0,"PERNOITE","INTEGRAL"))</f>
        <v>INTEGRAL</v>
      </c>
      <c r="P231" s="48" t="str">
        <f t="shared" si="39"/>
        <v>EVENTUAL</v>
      </c>
      <c r="Q231" s="51">
        <f t="shared" si="32"/>
        <v>10</v>
      </c>
      <c r="R231" s="52">
        <v>1</v>
      </c>
    </row>
    <row r="232" spans="2:18">
      <c r="B232" s="47">
        <v>2</v>
      </c>
      <c r="C232" s="48" t="s">
        <v>281</v>
      </c>
      <c r="D232" s="48" t="s">
        <v>297</v>
      </c>
      <c r="E232" s="48" t="s">
        <v>64</v>
      </c>
      <c r="F232" s="49">
        <v>950</v>
      </c>
      <c r="G232" s="50">
        <v>1145</v>
      </c>
      <c r="H232" s="49">
        <f t="shared" si="37"/>
        <v>195</v>
      </c>
      <c r="I232" s="49">
        <f t="shared" si="29"/>
        <v>195</v>
      </c>
      <c r="J232" s="70">
        <v>2</v>
      </c>
      <c r="K232" s="48" t="str">
        <f t="shared" si="41"/>
        <v>9</v>
      </c>
      <c r="L232" s="48" t="str">
        <f t="shared" si="40"/>
        <v>11</v>
      </c>
      <c r="M232" s="48">
        <f t="shared" si="30"/>
        <v>2</v>
      </c>
      <c r="N232" s="48" t="str">
        <f t="shared" si="31"/>
        <v>95</v>
      </c>
      <c r="O232" s="48" t="str">
        <f>IF(F232=0,"PERNOITE",IF(H232&lt;0,"PERNOITE","INTEGRAL"))</f>
        <v>INTEGRAL</v>
      </c>
      <c r="P232" s="48" t="str">
        <f t="shared" si="39"/>
        <v>EVENTUAL</v>
      </c>
      <c r="Q232" s="51">
        <f t="shared" si="32"/>
        <v>10</v>
      </c>
      <c r="R232" s="52">
        <v>1</v>
      </c>
    </row>
    <row r="233" spans="2:18">
      <c r="B233" s="47">
        <v>2</v>
      </c>
      <c r="C233" s="48" t="s">
        <v>281</v>
      </c>
      <c r="D233" s="48" t="s">
        <v>298</v>
      </c>
      <c r="E233" s="48" t="s">
        <v>60</v>
      </c>
      <c r="F233" s="49">
        <v>856</v>
      </c>
      <c r="G233" s="50">
        <v>1215</v>
      </c>
      <c r="H233" s="49">
        <f t="shared" si="37"/>
        <v>359</v>
      </c>
      <c r="I233" s="49">
        <f t="shared" si="29"/>
        <v>359</v>
      </c>
      <c r="J233" s="70">
        <v>4</v>
      </c>
      <c r="K233" s="48" t="str">
        <f t="shared" si="41"/>
        <v>8</v>
      </c>
      <c r="L233" s="48" t="str">
        <f t="shared" si="40"/>
        <v>12</v>
      </c>
      <c r="M233" s="48">
        <f t="shared" si="30"/>
        <v>4</v>
      </c>
      <c r="N233" s="48" t="str">
        <f t="shared" si="31"/>
        <v>59</v>
      </c>
      <c r="O233" s="48" t="str">
        <f>IF(F233=0,"PERNOITE",IF(H233&lt;0,"PERNOITE","INTEGRAL"))</f>
        <v>INTEGRAL</v>
      </c>
      <c r="P233" s="48" t="str">
        <f t="shared" si="39"/>
        <v>EVENTUAL</v>
      </c>
      <c r="Q233" s="51">
        <f t="shared" si="32"/>
        <v>14</v>
      </c>
      <c r="R233" s="52">
        <v>1</v>
      </c>
    </row>
    <row r="234" spans="2:18">
      <c r="B234" s="47">
        <v>2</v>
      </c>
      <c r="C234" s="48" t="s">
        <v>281</v>
      </c>
      <c r="D234" s="48" t="s">
        <v>299</v>
      </c>
      <c r="E234" s="48" t="s">
        <v>64</v>
      </c>
      <c r="F234" s="49">
        <v>982</v>
      </c>
      <c r="G234" s="50">
        <v>1300</v>
      </c>
      <c r="H234" s="49">
        <f t="shared" si="37"/>
        <v>318</v>
      </c>
      <c r="I234" s="49">
        <f t="shared" si="29"/>
        <v>318</v>
      </c>
      <c r="J234" s="70">
        <v>4</v>
      </c>
      <c r="K234" s="48" t="str">
        <f t="shared" si="41"/>
        <v>9</v>
      </c>
      <c r="L234" s="48" t="str">
        <f t="shared" si="40"/>
        <v>13</v>
      </c>
      <c r="M234" s="48">
        <f t="shared" si="30"/>
        <v>4</v>
      </c>
      <c r="N234" s="48" t="str">
        <f t="shared" si="31"/>
        <v>18</v>
      </c>
      <c r="O234" s="48" t="str">
        <f>IF(F234=0,"PERNOITE",IF(H234&lt;0,"PERNOITE","INTEGRAL"))</f>
        <v>INTEGRAL</v>
      </c>
      <c r="P234" s="48" t="str">
        <f t="shared" si="39"/>
        <v>EVENTUAL</v>
      </c>
      <c r="Q234" s="51">
        <f t="shared" si="32"/>
        <v>14</v>
      </c>
      <c r="R234" s="52">
        <v>1</v>
      </c>
    </row>
    <row r="235" spans="2:18">
      <c r="B235" s="47">
        <v>2</v>
      </c>
      <c r="C235" s="48" t="s">
        <v>281</v>
      </c>
      <c r="D235" s="48" t="s">
        <v>300</v>
      </c>
      <c r="E235" s="48" t="s">
        <v>301</v>
      </c>
      <c r="F235" s="49">
        <v>1012</v>
      </c>
      <c r="G235" s="50">
        <v>1330</v>
      </c>
      <c r="H235" s="49">
        <f t="shared" si="37"/>
        <v>318</v>
      </c>
      <c r="I235" s="49">
        <f t="shared" si="29"/>
        <v>318</v>
      </c>
      <c r="J235" s="70">
        <v>4</v>
      </c>
      <c r="K235" s="48" t="str">
        <f t="shared" si="38"/>
        <v>10</v>
      </c>
      <c r="L235" s="48" t="str">
        <f t="shared" si="40"/>
        <v>13</v>
      </c>
      <c r="M235" s="48">
        <f t="shared" si="30"/>
        <v>3</v>
      </c>
      <c r="N235" s="48" t="str">
        <f t="shared" si="31"/>
        <v>18</v>
      </c>
      <c r="O235" s="48" t="str">
        <f>IF(F235=0,"PERNOITE",IF(H235&lt;0,"PERNOITE","INTEGRAL"))</f>
        <v>INTEGRAL</v>
      </c>
      <c r="P235" s="48" t="str">
        <f t="shared" si="39"/>
        <v>EVENTUAL</v>
      </c>
      <c r="Q235" s="51">
        <f t="shared" si="32"/>
        <v>12</v>
      </c>
      <c r="R235" s="52">
        <v>1</v>
      </c>
    </row>
    <row r="236" spans="2:18">
      <c r="B236" s="47">
        <v>2</v>
      </c>
      <c r="C236" s="48" t="s">
        <v>281</v>
      </c>
      <c r="D236" s="48" t="s">
        <v>302</v>
      </c>
      <c r="E236" s="48" t="s">
        <v>66</v>
      </c>
      <c r="F236" s="49">
        <v>1012</v>
      </c>
      <c r="G236" s="50">
        <v>1330</v>
      </c>
      <c r="H236" s="49">
        <f t="shared" si="37"/>
        <v>318</v>
      </c>
      <c r="I236" s="49">
        <f t="shared" si="29"/>
        <v>318</v>
      </c>
      <c r="J236" s="70">
        <v>4</v>
      </c>
      <c r="K236" s="48" t="str">
        <f t="shared" si="38"/>
        <v>10</v>
      </c>
      <c r="L236" s="48" t="str">
        <f t="shared" si="40"/>
        <v>13</v>
      </c>
      <c r="M236" s="48">
        <f t="shared" si="30"/>
        <v>3</v>
      </c>
      <c r="N236" s="48" t="str">
        <f t="shared" si="31"/>
        <v>18</v>
      </c>
      <c r="O236" s="48" t="str">
        <f>IF(F236=0,"PERNOITE",IF(H236&lt;0,"PERNOITE","INTEGRAL"))</f>
        <v>INTEGRAL</v>
      </c>
      <c r="P236" s="48" t="str">
        <f t="shared" si="39"/>
        <v>EVENTUAL</v>
      </c>
      <c r="Q236" s="51">
        <f t="shared" si="32"/>
        <v>12</v>
      </c>
      <c r="R236" s="52">
        <v>1</v>
      </c>
    </row>
    <row r="237" spans="2:18">
      <c r="B237" s="47">
        <v>2</v>
      </c>
      <c r="C237" s="48" t="s">
        <v>281</v>
      </c>
      <c r="D237" s="48" t="s">
        <v>303</v>
      </c>
      <c r="E237" s="48" t="s">
        <v>66</v>
      </c>
      <c r="F237" s="49">
        <v>1012</v>
      </c>
      <c r="G237" s="50">
        <v>1330</v>
      </c>
      <c r="H237" s="49">
        <f t="shared" si="37"/>
        <v>318</v>
      </c>
      <c r="I237" s="49">
        <f t="shared" si="29"/>
        <v>318</v>
      </c>
      <c r="J237" s="70">
        <v>4</v>
      </c>
      <c r="K237" s="48" t="str">
        <f t="shared" si="38"/>
        <v>10</v>
      </c>
      <c r="L237" s="48" t="str">
        <f t="shared" si="40"/>
        <v>13</v>
      </c>
      <c r="M237" s="48">
        <f t="shared" si="30"/>
        <v>3</v>
      </c>
      <c r="N237" s="48" t="str">
        <f t="shared" si="31"/>
        <v>18</v>
      </c>
      <c r="O237" s="48" t="str">
        <f>IF(F237=0,"PERNOITE",IF(H237&lt;0,"PERNOITE","INTEGRAL"))</f>
        <v>INTEGRAL</v>
      </c>
      <c r="P237" s="48" t="str">
        <f t="shared" si="39"/>
        <v>EVENTUAL</v>
      </c>
      <c r="Q237" s="51">
        <f t="shared" si="32"/>
        <v>12</v>
      </c>
      <c r="R237" s="52">
        <v>1</v>
      </c>
    </row>
    <row r="238" spans="2:18">
      <c r="B238" s="47">
        <v>2</v>
      </c>
      <c r="C238" s="48" t="s">
        <v>281</v>
      </c>
      <c r="D238" s="48" t="s">
        <v>304</v>
      </c>
      <c r="E238" s="48" t="s">
        <v>60</v>
      </c>
      <c r="F238" s="49">
        <v>1012</v>
      </c>
      <c r="G238" s="50">
        <v>1330</v>
      </c>
      <c r="H238" s="49">
        <f t="shared" si="37"/>
        <v>318</v>
      </c>
      <c r="I238" s="49">
        <f t="shared" si="29"/>
        <v>318</v>
      </c>
      <c r="J238" s="70">
        <v>4</v>
      </c>
      <c r="K238" s="48" t="str">
        <f t="shared" si="38"/>
        <v>10</v>
      </c>
      <c r="L238" s="48" t="str">
        <f t="shared" si="40"/>
        <v>13</v>
      </c>
      <c r="M238" s="48">
        <f t="shared" si="30"/>
        <v>3</v>
      </c>
      <c r="N238" s="48" t="str">
        <f t="shared" si="31"/>
        <v>18</v>
      </c>
      <c r="O238" s="48" t="str">
        <f>IF(F238=0,"PERNOITE",IF(H238&lt;0,"PERNOITE","INTEGRAL"))</f>
        <v>INTEGRAL</v>
      </c>
      <c r="P238" s="48" t="str">
        <f t="shared" si="39"/>
        <v>EVENTUAL</v>
      </c>
      <c r="Q238" s="51">
        <f t="shared" si="32"/>
        <v>12</v>
      </c>
      <c r="R238" s="52">
        <v>1</v>
      </c>
    </row>
    <row r="239" spans="2:18">
      <c r="B239" s="47">
        <v>2</v>
      </c>
      <c r="C239" s="48" t="s">
        <v>281</v>
      </c>
      <c r="D239" s="48" t="s">
        <v>305</v>
      </c>
      <c r="E239" s="48" t="s">
        <v>66</v>
      </c>
      <c r="F239" s="49">
        <v>1120</v>
      </c>
      <c r="G239" s="50">
        <v>1400</v>
      </c>
      <c r="H239" s="49">
        <f t="shared" si="37"/>
        <v>280</v>
      </c>
      <c r="I239" s="49">
        <f t="shared" si="29"/>
        <v>280</v>
      </c>
      <c r="J239" s="70">
        <v>3</v>
      </c>
      <c r="K239" s="48" t="str">
        <f t="shared" si="38"/>
        <v>11</v>
      </c>
      <c r="L239" s="48" t="str">
        <f t="shared" si="40"/>
        <v>14</v>
      </c>
      <c r="M239" s="48">
        <f t="shared" si="30"/>
        <v>3</v>
      </c>
      <c r="N239" s="48" t="str">
        <f t="shared" si="31"/>
        <v>80</v>
      </c>
      <c r="O239" s="48" t="str">
        <f>IF(F239=0,"PERNOITE",IF(H239&lt;0,"PERNOITE","INTEGRAL"))</f>
        <v>INTEGRAL</v>
      </c>
      <c r="P239" s="48" t="str">
        <f t="shared" si="39"/>
        <v>EVENTUAL</v>
      </c>
      <c r="Q239" s="51">
        <f t="shared" si="32"/>
        <v>12</v>
      </c>
      <c r="R239" s="52">
        <v>1</v>
      </c>
    </row>
    <row r="240" spans="2:18">
      <c r="B240" s="47">
        <v>2</v>
      </c>
      <c r="C240" s="48" t="s">
        <v>281</v>
      </c>
      <c r="D240" s="48" t="s">
        <v>306</v>
      </c>
      <c r="E240" s="48" t="s">
        <v>66</v>
      </c>
      <c r="F240" s="49">
        <v>1120</v>
      </c>
      <c r="G240" s="50">
        <v>1400</v>
      </c>
      <c r="H240" s="49">
        <f t="shared" si="37"/>
        <v>280</v>
      </c>
      <c r="I240" s="49">
        <f t="shared" si="29"/>
        <v>280</v>
      </c>
      <c r="J240" s="70">
        <v>3</v>
      </c>
      <c r="K240" s="48" t="str">
        <f t="shared" si="38"/>
        <v>11</v>
      </c>
      <c r="L240" s="48" t="str">
        <f t="shared" si="40"/>
        <v>14</v>
      </c>
      <c r="M240" s="48">
        <f t="shared" si="30"/>
        <v>3</v>
      </c>
      <c r="N240" s="48" t="str">
        <f t="shared" si="31"/>
        <v>80</v>
      </c>
      <c r="O240" s="48" t="str">
        <f>IF(F240=0,"PERNOITE",IF(H240&lt;0,"PERNOITE","INTEGRAL"))</f>
        <v>INTEGRAL</v>
      </c>
      <c r="P240" s="48" t="str">
        <f t="shared" si="39"/>
        <v>EVENTUAL</v>
      </c>
      <c r="Q240" s="51">
        <f t="shared" si="32"/>
        <v>12</v>
      </c>
      <c r="R240" s="52">
        <v>1</v>
      </c>
    </row>
    <row r="241" spans="2:18">
      <c r="B241" s="47">
        <v>2</v>
      </c>
      <c r="C241" s="48" t="s">
        <v>281</v>
      </c>
      <c r="D241" s="48" t="s">
        <v>307</v>
      </c>
      <c r="E241" s="48" t="s">
        <v>66</v>
      </c>
      <c r="F241" s="49">
        <v>1120</v>
      </c>
      <c r="G241" s="50">
        <v>1400</v>
      </c>
      <c r="H241" s="49">
        <f t="shared" si="37"/>
        <v>280</v>
      </c>
      <c r="I241" s="49">
        <f t="shared" si="29"/>
        <v>280</v>
      </c>
      <c r="J241" s="70">
        <v>3</v>
      </c>
      <c r="K241" s="48" t="str">
        <f t="shared" si="38"/>
        <v>11</v>
      </c>
      <c r="L241" s="48" t="str">
        <f t="shared" si="40"/>
        <v>14</v>
      </c>
      <c r="M241" s="48">
        <f t="shared" si="30"/>
        <v>3</v>
      </c>
      <c r="N241" s="48" t="str">
        <f t="shared" si="31"/>
        <v>80</v>
      </c>
      <c r="O241" s="48" t="str">
        <f>IF(F241=0,"PERNOITE",IF(H241&lt;0,"PERNOITE","INTEGRAL"))</f>
        <v>INTEGRAL</v>
      </c>
      <c r="P241" s="48" t="str">
        <f t="shared" si="39"/>
        <v>EVENTUAL</v>
      </c>
      <c r="Q241" s="51">
        <f t="shared" si="32"/>
        <v>12</v>
      </c>
      <c r="R241" s="52">
        <v>1</v>
      </c>
    </row>
    <row r="242" spans="2:18">
      <c r="B242" s="47">
        <v>2</v>
      </c>
      <c r="C242" s="48" t="s">
        <v>281</v>
      </c>
      <c r="D242" s="48" t="s">
        <v>308</v>
      </c>
      <c r="E242" s="48" t="s">
        <v>60</v>
      </c>
      <c r="F242" s="49">
        <v>1120</v>
      </c>
      <c r="G242" s="50">
        <v>1400</v>
      </c>
      <c r="H242" s="49">
        <f t="shared" si="37"/>
        <v>280</v>
      </c>
      <c r="I242" s="49">
        <f t="shared" si="29"/>
        <v>280</v>
      </c>
      <c r="J242" s="70">
        <v>3</v>
      </c>
      <c r="K242" s="48" t="str">
        <f t="shared" si="38"/>
        <v>11</v>
      </c>
      <c r="L242" s="48" t="str">
        <f t="shared" si="40"/>
        <v>14</v>
      </c>
      <c r="M242" s="48">
        <f t="shared" si="30"/>
        <v>3</v>
      </c>
      <c r="N242" s="48" t="str">
        <f t="shared" si="31"/>
        <v>80</v>
      </c>
      <c r="O242" s="48" t="str">
        <f>IF(F242=0,"PERNOITE",IF(H242&lt;0,"PERNOITE","INTEGRAL"))</f>
        <v>INTEGRAL</v>
      </c>
      <c r="P242" s="48" t="str">
        <f t="shared" si="39"/>
        <v>EVENTUAL</v>
      </c>
      <c r="Q242" s="51">
        <f t="shared" si="32"/>
        <v>12</v>
      </c>
      <c r="R242" s="52">
        <v>1</v>
      </c>
    </row>
    <row r="243" spans="2:18">
      <c r="B243" s="47">
        <v>2</v>
      </c>
      <c r="C243" s="48" t="s">
        <v>281</v>
      </c>
      <c r="D243" s="48" t="s">
        <v>309</v>
      </c>
      <c r="E243" s="48" t="s">
        <v>66</v>
      </c>
      <c r="F243" s="49">
        <v>1150</v>
      </c>
      <c r="G243" s="50">
        <v>1430</v>
      </c>
      <c r="H243" s="49">
        <f t="shared" si="37"/>
        <v>280</v>
      </c>
      <c r="I243" s="49">
        <f t="shared" si="29"/>
        <v>280</v>
      </c>
      <c r="J243" s="70">
        <v>3</v>
      </c>
      <c r="K243" s="48" t="str">
        <f t="shared" si="38"/>
        <v>11</v>
      </c>
      <c r="L243" s="48" t="str">
        <f t="shared" si="40"/>
        <v>14</v>
      </c>
      <c r="M243" s="48">
        <f t="shared" si="30"/>
        <v>3</v>
      </c>
      <c r="N243" s="48" t="str">
        <f t="shared" si="31"/>
        <v>80</v>
      </c>
      <c r="O243" s="48" t="str">
        <f>IF(F243=0,"PERNOITE",IF(H243&lt;0,"PERNOITE","INTEGRAL"))</f>
        <v>INTEGRAL</v>
      </c>
      <c r="P243" s="48" t="str">
        <f t="shared" si="39"/>
        <v>EVENTUAL</v>
      </c>
      <c r="Q243" s="51">
        <f t="shared" si="32"/>
        <v>12</v>
      </c>
      <c r="R243" s="52">
        <v>1</v>
      </c>
    </row>
    <row r="244" spans="2:18">
      <c r="B244" s="47">
        <v>2</v>
      </c>
      <c r="C244" s="48" t="s">
        <v>281</v>
      </c>
      <c r="D244" s="48" t="s">
        <v>310</v>
      </c>
      <c r="E244" s="48" t="s">
        <v>311</v>
      </c>
      <c r="F244" s="49">
        <v>1004</v>
      </c>
      <c r="G244" s="50">
        <v>1500</v>
      </c>
      <c r="H244" s="49">
        <f t="shared" si="37"/>
        <v>496</v>
      </c>
      <c r="I244" s="49">
        <f t="shared" si="29"/>
        <v>496</v>
      </c>
      <c r="J244" s="70">
        <v>5</v>
      </c>
      <c r="K244" s="48" t="str">
        <f t="shared" si="38"/>
        <v>10</v>
      </c>
      <c r="L244" s="48" t="str">
        <f t="shared" si="40"/>
        <v>15</v>
      </c>
      <c r="M244" s="48">
        <f t="shared" si="30"/>
        <v>5</v>
      </c>
      <c r="N244" s="48" t="str">
        <f t="shared" si="31"/>
        <v>96</v>
      </c>
      <c r="O244" s="48" t="str">
        <f>IF(F244=0,"PERNOITE",IF(H244&lt;0,"PERNOITE","INTEGRAL"))</f>
        <v>INTEGRAL</v>
      </c>
      <c r="P244" s="48" t="str">
        <f t="shared" si="39"/>
        <v>EVENTUAL</v>
      </c>
      <c r="Q244" s="51">
        <f t="shared" si="32"/>
        <v>16</v>
      </c>
      <c r="R244" s="52">
        <v>1</v>
      </c>
    </row>
    <row r="245" spans="2:18">
      <c r="B245" s="47">
        <v>2</v>
      </c>
      <c r="C245" s="48" t="s">
        <v>281</v>
      </c>
      <c r="D245" s="48" t="s">
        <v>312</v>
      </c>
      <c r="E245" s="48" t="s">
        <v>66</v>
      </c>
      <c r="F245" s="49">
        <v>1004</v>
      </c>
      <c r="G245" s="50">
        <v>1500</v>
      </c>
      <c r="H245" s="49">
        <f t="shared" si="37"/>
        <v>496</v>
      </c>
      <c r="I245" s="49">
        <f t="shared" si="29"/>
        <v>496</v>
      </c>
      <c r="J245" s="70">
        <v>5</v>
      </c>
      <c r="K245" s="48" t="str">
        <f t="shared" si="38"/>
        <v>10</v>
      </c>
      <c r="L245" s="48" t="str">
        <f t="shared" si="40"/>
        <v>15</v>
      </c>
      <c r="M245" s="48">
        <f t="shared" si="30"/>
        <v>5</v>
      </c>
      <c r="N245" s="48" t="str">
        <f t="shared" si="31"/>
        <v>96</v>
      </c>
      <c r="O245" s="48" t="str">
        <f>IF(F245=0,"PERNOITE",IF(H245&lt;0,"PERNOITE","INTEGRAL"))</f>
        <v>INTEGRAL</v>
      </c>
      <c r="P245" s="48" t="str">
        <f t="shared" si="39"/>
        <v>EVENTUAL</v>
      </c>
      <c r="Q245" s="51">
        <f t="shared" si="32"/>
        <v>16</v>
      </c>
      <c r="R245" s="52">
        <v>1</v>
      </c>
    </row>
    <row r="246" spans="2:18">
      <c r="B246" s="47">
        <v>2</v>
      </c>
      <c r="C246" s="48" t="s">
        <v>281</v>
      </c>
      <c r="D246" s="48" t="s">
        <v>313</v>
      </c>
      <c r="E246" s="48" t="s">
        <v>66</v>
      </c>
      <c r="F246" s="49">
        <v>1004</v>
      </c>
      <c r="G246" s="50">
        <v>1500</v>
      </c>
      <c r="H246" s="49">
        <f t="shared" si="37"/>
        <v>496</v>
      </c>
      <c r="I246" s="49">
        <f t="shared" si="29"/>
        <v>496</v>
      </c>
      <c r="J246" s="70">
        <v>5</v>
      </c>
      <c r="K246" s="48" t="str">
        <f t="shared" si="38"/>
        <v>10</v>
      </c>
      <c r="L246" s="48" t="str">
        <f t="shared" si="40"/>
        <v>15</v>
      </c>
      <c r="M246" s="48">
        <f t="shared" si="30"/>
        <v>5</v>
      </c>
      <c r="N246" s="48" t="str">
        <f t="shared" si="31"/>
        <v>96</v>
      </c>
      <c r="O246" s="48" t="str">
        <f>IF(F246=0,"PERNOITE",IF(H246&lt;0,"PERNOITE","INTEGRAL"))</f>
        <v>INTEGRAL</v>
      </c>
      <c r="P246" s="48" t="str">
        <f t="shared" si="39"/>
        <v>EVENTUAL</v>
      </c>
      <c r="Q246" s="51">
        <f t="shared" si="32"/>
        <v>16</v>
      </c>
      <c r="R246" s="52">
        <v>1</v>
      </c>
    </row>
    <row r="247" spans="2:18">
      <c r="B247" s="47">
        <v>2</v>
      </c>
      <c r="C247" s="48" t="s">
        <v>281</v>
      </c>
      <c r="D247" s="48" t="s">
        <v>314</v>
      </c>
      <c r="E247" s="48" t="s">
        <v>66</v>
      </c>
      <c r="F247" s="49">
        <v>1004</v>
      </c>
      <c r="G247" s="50">
        <v>1500</v>
      </c>
      <c r="H247" s="49">
        <f t="shared" si="37"/>
        <v>496</v>
      </c>
      <c r="I247" s="49">
        <f t="shared" si="29"/>
        <v>496</v>
      </c>
      <c r="J247" s="70">
        <v>5</v>
      </c>
      <c r="K247" s="48" t="str">
        <f t="shared" si="38"/>
        <v>10</v>
      </c>
      <c r="L247" s="48" t="str">
        <f t="shared" si="40"/>
        <v>15</v>
      </c>
      <c r="M247" s="48">
        <f t="shared" si="30"/>
        <v>5</v>
      </c>
      <c r="N247" s="48" t="str">
        <f t="shared" si="31"/>
        <v>96</v>
      </c>
      <c r="O247" s="48" t="str">
        <f>IF(F247=0,"PERNOITE",IF(H247&lt;0,"PERNOITE","INTEGRAL"))</f>
        <v>INTEGRAL</v>
      </c>
      <c r="P247" s="48" t="str">
        <f t="shared" si="39"/>
        <v>EVENTUAL</v>
      </c>
      <c r="Q247" s="51">
        <f t="shared" si="32"/>
        <v>16</v>
      </c>
      <c r="R247" s="52">
        <v>1</v>
      </c>
    </row>
    <row r="248" spans="2:18">
      <c r="B248" s="47">
        <v>2</v>
      </c>
      <c r="C248" s="48" t="s">
        <v>281</v>
      </c>
      <c r="D248" s="48" t="s">
        <v>315</v>
      </c>
      <c r="E248" s="48" t="s">
        <v>66</v>
      </c>
      <c r="F248" s="49">
        <v>1004</v>
      </c>
      <c r="G248" s="50">
        <v>1500</v>
      </c>
      <c r="H248" s="49">
        <f t="shared" si="37"/>
        <v>496</v>
      </c>
      <c r="I248" s="49">
        <f t="shared" si="29"/>
        <v>496</v>
      </c>
      <c r="J248" s="70">
        <v>5</v>
      </c>
      <c r="K248" s="48" t="str">
        <f t="shared" si="38"/>
        <v>10</v>
      </c>
      <c r="L248" s="48" t="str">
        <f t="shared" si="40"/>
        <v>15</v>
      </c>
      <c r="M248" s="48">
        <f t="shared" si="30"/>
        <v>5</v>
      </c>
      <c r="N248" s="48" t="str">
        <f t="shared" si="31"/>
        <v>96</v>
      </c>
      <c r="O248" s="48" t="str">
        <f>IF(F248=0,"PERNOITE",IF(H248&lt;0,"PERNOITE","INTEGRAL"))</f>
        <v>INTEGRAL</v>
      </c>
      <c r="P248" s="48" t="str">
        <f t="shared" si="39"/>
        <v>EVENTUAL</v>
      </c>
      <c r="Q248" s="51">
        <f t="shared" si="32"/>
        <v>16</v>
      </c>
      <c r="R248" s="52">
        <v>1</v>
      </c>
    </row>
    <row r="249" spans="2:18">
      <c r="B249" s="47">
        <v>2</v>
      </c>
      <c r="C249" s="48" t="s">
        <v>281</v>
      </c>
      <c r="D249" s="48" t="s">
        <v>316</v>
      </c>
      <c r="E249" s="48" t="s">
        <v>58</v>
      </c>
      <c r="F249" s="49">
        <v>1008</v>
      </c>
      <c r="G249" s="50">
        <v>1600</v>
      </c>
      <c r="H249" s="49">
        <f t="shared" si="37"/>
        <v>592</v>
      </c>
      <c r="I249" s="49">
        <f t="shared" si="29"/>
        <v>592</v>
      </c>
      <c r="J249" s="70">
        <v>6</v>
      </c>
      <c r="K249" s="48" t="str">
        <f t="shared" si="38"/>
        <v>10</v>
      </c>
      <c r="L249" s="48" t="str">
        <f t="shared" si="40"/>
        <v>16</v>
      </c>
      <c r="M249" s="48">
        <f t="shared" si="30"/>
        <v>6</v>
      </c>
      <c r="N249" s="48" t="str">
        <f t="shared" si="31"/>
        <v>92</v>
      </c>
      <c r="O249" s="48" t="str">
        <f>IF(F249=0,"PERNOITE",IF(H249&lt;0,"PERNOITE","INTEGRAL"))</f>
        <v>INTEGRAL</v>
      </c>
      <c r="P249" s="48" t="str">
        <f t="shared" si="39"/>
        <v>EVENTUAL</v>
      </c>
      <c r="Q249" s="51">
        <f t="shared" si="32"/>
        <v>18</v>
      </c>
      <c r="R249" s="52">
        <v>1</v>
      </c>
    </row>
    <row r="250" spans="2:18">
      <c r="B250" s="47">
        <v>2</v>
      </c>
      <c r="C250" s="48" t="s">
        <v>281</v>
      </c>
      <c r="D250" s="48" t="s">
        <v>317</v>
      </c>
      <c r="E250" s="48" t="s">
        <v>66</v>
      </c>
      <c r="F250" s="49">
        <v>1008</v>
      </c>
      <c r="G250" s="50">
        <v>1600</v>
      </c>
      <c r="H250" s="49">
        <f t="shared" si="37"/>
        <v>592</v>
      </c>
      <c r="I250" s="49">
        <f t="shared" si="29"/>
        <v>592</v>
      </c>
      <c r="J250" s="70">
        <v>6</v>
      </c>
      <c r="K250" s="48" t="str">
        <f t="shared" si="38"/>
        <v>10</v>
      </c>
      <c r="L250" s="48" t="str">
        <f t="shared" si="40"/>
        <v>16</v>
      </c>
      <c r="M250" s="48">
        <f t="shared" si="30"/>
        <v>6</v>
      </c>
      <c r="N250" s="48" t="str">
        <f t="shared" si="31"/>
        <v>92</v>
      </c>
      <c r="O250" s="48" t="str">
        <f>IF(F250=0,"PERNOITE",IF(H250&lt;0,"PERNOITE","INTEGRAL"))</f>
        <v>INTEGRAL</v>
      </c>
      <c r="P250" s="48" t="str">
        <f t="shared" si="39"/>
        <v>EVENTUAL</v>
      </c>
      <c r="Q250" s="51">
        <f t="shared" si="32"/>
        <v>18</v>
      </c>
      <c r="R250" s="52">
        <v>1</v>
      </c>
    </row>
    <row r="251" spans="2:18">
      <c r="B251" s="47">
        <v>2</v>
      </c>
      <c r="C251" s="48" t="s">
        <v>281</v>
      </c>
      <c r="D251" s="48" t="s">
        <v>318</v>
      </c>
      <c r="E251" s="48" t="s">
        <v>66</v>
      </c>
      <c r="F251" s="49">
        <v>1008</v>
      </c>
      <c r="G251" s="50">
        <v>1600</v>
      </c>
      <c r="H251" s="49">
        <f t="shared" si="37"/>
        <v>592</v>
      </c>
      <c r="I251" s="49">
        <f t="shared" si="29"/>
        <v>592</v>
      </c>
      <c r="J251" s="70">
        <v>6</v>
      </c>
      <c r="K251" s="48" t="str">
        <f t="shared" si="38"/>
        <v>10</v>
      </c>
      <c r="L251" s="48" t="str">
        <f t="shared" si="40"/>
        <v>16</v>
      </c>
      <c r="M251" s="48">
        <f t="shared" si="30"/>
        <v>6</v>
      </c>
      <c r="N251" s="48" t="str">
        <f t="shared" si="31"/>
        <v>92</v>
      </c>
      <c r="O251" s="48" t="str">
        <f>IF(F251=0,"PERNOITE",IF(H251&lt;0,"PERNOITE","INTEGRAL"))</f>
        <v>INTEGRAL</v>
      </c>
      <c r="P251" s="48" t="str">
        <f t="shared" si="39"/>
        <v>EVENTUAL</v>
      </c>
      <c r="Q251" s="51">
        <f t="shared" si="32"/>
        <v>18</v>
      </c>
      <c r="R251" s="52">
        <v>1</v>
      </c>
    </row>
    <row r="252" spans="2:18">
      <c r="B252" s="47">
        <v>2</v>
      </c>
      <c r="C252" s="48" t="s">
        <v>281</v>
      </c>
      <c r="D252" s="48" t="s">
        <v>319</v>
      </c>
      <c r="E252" s="48" t="s">
        <v>66</v>
      </c>
      <c r="F252" s="49">
        <v>1023</v>
      </c>
      <c r="G252" s="50">
        <v>1615</v>
      </c>
      <c r="H252" s="49">
        <f t="shared" si="37"/>
        <v>592</v>
      </c>
      <c r="I252" s="49">
        <f t="shared" si="29"/>
        <v>592</v>
      </c>
      <c r="J252" s="70">
        <v>6</v>
      </c>
      <c r="K252" s="48" t="str">
        <f t="shared" si="38"/>
        <v>10</v>
      </c>
      <c r="L252" s="48" t="str">
        <f t="shared" si="40"/>
        <v>16</v>
      </c>
      <c r="M252" s="48">
        <f t="shared" si="30"/>
        <v>6</v>
      </c>
      <c r="N252" s="48" t="str">
        <f t="shared" si="31"/>
        <v>92</v>
      </c>
      <c r="O252" s="48" t="str">
        <f>IF(F252=0,"PERNOITE",IF(H252&lt;0,"PERNOITE","INTEGRAL"))</f>
        <v>INTEGRAL</v>
      </c>
      <c r="P252" s="48" t="str">
        <f t="shared" si="39"/>
        <v>EVENTUAL</v>
      </c>
      <c r="Q252" s="51">
        <f t="shared" si="32"/>
        <v>18</v>
      </c>
      <c r="R252" s="52">
        <v>1</v>
      </c>
    </row>
    <row r="253" spans="2:18">
      <c r="B253" s="47">
        <v>2</v>
      </c>
      <c r="C253" s="48" t="s">
        <v>281</v>
      </c>
      <c r="D253" s="48" t="s">
        <v>262</v>
      </c>
      <c r="E253" s="48" t="s">
        <v>64</v>
      </c>
      <c r="F253" s="49">
        <v>1023</v>
      </c>
      <c r="G253" s="50">
        <v>1615</v>
      </c>
      <c r="H253" s="49">
        <f t="shared" si="37"/>
        <v>592</v>
      </c>
      <c r="I253" s="49">
        <f t="shared" si="29"/>
        <v>592</v>
      </c>
      <c r="J253" s="70">
        <v>6</v>
      </c>
      <c r="K253" s="48" t="str">
        <f t="shared" si="38"/>
        <v>10</v>
      </c>
      <c r="L253" s="48" t="str">
        <f t="shared" si="40"/>
        <v>16</v>
      </c>
      <c r="M253" s="48">
        <f t="shared" si="30"/>
        <v>6</v>
      </c>
      <c r="N253" s="48" t="str">
        <f t="shared" si="31"/>
        <v>92</v>
      </c>
      <c r="O253" s="48" t="str">
        <f>IF(F253=0,"PERNOITE",IF(H253&lt;0,"PERNOITE","INTEGRAL"))</f>
        <v>INTEGRAL</v>
      </c>
      <c r="P253" s="48" t="str">
        <f t="shared" si="39"/>
        <v>EVENTUAL</v>
      </c>
      <c r="Q253" s="51">
        <f t="shared" si="32"/>
        <v>18</v>
      </c>
      <c r="R253" s="52">
        <v>1</v>
      </c>
    </row>
    <row r="254" spans="2:18">
      <c r="B254" s="47">
        <v>2</v>
      </c>
      <c r="C254" s="48" t="s">
        <v>281</v>
      </c>
      <c r="D254" s="48" t="s">
        <v>320</v>
      </c>
      <c r="E254" s="48" t="s">
        <v>64</v>
      </c>
      <c r="F254" s="49">
        <v>1023</v>
      </c>
      <c r="G254" s="50">
        <v>1615</v>
      </c>
      <c r="H254" s="49">
        <f t="shared" si="37"/>
        <v>592</v>
      </c>
      <c r="I254" s="49">
        <f t="shared" si="29"/>
        <v>592</v>
      </c>
      <c r="J254" s="70">
        <v>6</v>
      </c>
      <c r="K254" s="48" t="str">
        <f t="shared" si="38"/>
        <v>10</v>
      </c>
      <c r="L254" s="48" t="str">
        <f t="shared" si="40"/>
        <v>16</v>
      </c>
      <c r="M254" s="48">
        <f t="shared" si="30"/>
        <v>6</v>
      </c>
      <c r="N254" s="48" t="str">
        <f t="shared" si="31"/>
        <v>92</v>
      </c>
      <c r="O254" s="48" t="str">
        <f>IF(F254=0,"PERNOITE",IF(H254&lt;0,"PERNOITE","INTEGRAL"))</f>
        <v>INTEGRAL</v>
      </c>
      <c r="P254" s="48" t="str">
        <f t="shared" si="39"/>
        <v>EVENTUAL</v>
      </c>
      <c r="Q254" s="51">
        <f t="shared" si="32"/>
        <v>18</v>
      </c>
      <c r="R254" s="52">
        <v>1</v>
      </c>
    </row>
    <row r="255" spans="2:18">
      <c r="B255" s="47">
        <v>2</v>
      </c>
      <c r="C255" s="48" t="s">
        <v>281</v>
      </c>
      <c r="D255" s="48" t="s">
        <v>321</v>
      </c>
      <c r="E255" s="48" t="s">
        <v>58</v>
      </c>
      <c r="F255" s="49">
        <v>1053</v>
      </c>
      <c r="G255" s="50">
        <v>1645</v>
      </c>
      <c r="H255" s="49">
        <f t="shared" si="37"/>
        <v>592</v>
      </c>
      <c r="I255" s="49">
        <f t="shared" si="29"/>
        <v>592</v>
      </c>
      <c r="J255" s="70">
        <v>6</v>
      </c>
      <c r="K255" s="48" t="str">
        <f t="shared" si="38"/>
        <v>10</v>
      </c>
      <c r="L255" s="48" t="str">
        <f t="shared" si="40"/>
        <v>16</v>
      </c>
      <c r="M255" s="48">
        <f t="shared" si="30"/>
        <v>6</v>
      </c>
      <c r="N255" s="48" t="str">
        <f t="shared" si="31"/>
        <v>92</v>
      </c>
      <c r="O255" s="48" t="str">
        <f>IF(F255=0,"PERNOITE",IF(H255&lt;0,"PERNOITE","INTEGRAL"))</f>
        <v>INTEGRAL</v>
      </c>
      <c r="P255" s="48" t="str">
        <f t="shared" si="39"/>
        <v>EVENTUAL</v>
      </c>
      <c r="Q255" s="51">
        <f t="shared" si="32"/>
        <v>18</v>
      </c>
      <c r="R255" s="52">
        <v>1</v>
      </c>
    </row>
    <row r="256" spans="2:18">
      <c r="B256" s="47">
        <v>2</v>
      </c>
      <c r="C256" s="48" t="s">
        <v>281</v>
      </c>
      <c r="D256" s="48" t="s">
        <v>322</v>
      </c>
      <c r="E256" s="48" t="s">
        <v>58</v>
      </c>
      <c r="F256" s="49">
        <v>1053</v>
      </c>
      <c r="G256" s="50">
        <v>1645</v>
      </c>
      <c r="H256" s="49">
        <f t="shared" si="37"/>
        <v>592</v>
      </c>
      <c r="I256" s="49">
        <f t="shared" si="29"/>
        <v>592</v>
      </c>
      <c r="J256" s="70">
        <v>6</v>
      </c>
      <c r="K256" s="48" t="str">
        <f t="shared" si="38"/>
        <v>10</v>
      </c>
      <c r="L256" s="48" t="str">
        <f t="shared" si="40"/>
        <v>16</v>
      </c>
      <c r="M256" s="48">
        <f t="shared" si="30"/>
        <v>6</v>
      </c>
      <c r="N256" s="48" t="str">
        <f t="shared" si="31"/>
        <v>92</v>
      </c>
      <c r="O256" s="48" t="str">
        <f>IF(F256=0,"PERNOITE",IF(H256&lt;0,"PERNOITE","INTEGRAL"))</f>
        <v>INTEGRAL</v>
      </c>
      <c r="P256" s="48" t="str">
        <f t="shared" si="39"/>
        <v>EVENTUAL</v>
      </c>
      <c r="Q256" s="51">
        <f t="shared" si="32"/>
        <v>18</v>
      </c>
      <c r="R256" s="52">
        <v>1</v>
      </c>
    </row>
    <row r="257" spans="2:18">
      <c r="B257" s="47">
        <v>2</v>
      </c>
      <c r="C257" s="48" t="s">
        <v>281</v>
      </c>
      <c r="D257" s="48" t="s">
        <v>323</v>
      </c>
      <c r="E257" s="48" t="s">
        <v>60</v>
      </c>
      <c r="F257" s="49">
        <v>1053</v>
      </c>
      <c r="G257" s="50">
        <v>1645</v>
      </c>
      <c r="H257" s="49">
        <f t="shared" si="37"/>
        <v>592</v>
      </c>
      <c r="I257" s="49">
        <f t="shared" si="29"/>
        <v>592</v>
      </c>
      <c r="J257" s="70">
        <v>6</v>
      </c>
      <c r="K257" s="48" t="str">
        <f t="shared" si="38"/>
        <v>10</v>
      </c>
      <c r="L257" s="48" t="str">
        <f t="shared" si="40"/>
        <v>16</v>
      </c>
      <c r="M257" s="48">
        <f t="shared" si="30"/>
        <v>6</v>
      </c>
      <c r="N257" s="48" t="str">
        <f t="shared" si="31"/>
        <v>92</v>
      </c>
      <c r="O257" s="48" t="str">
        <f>IF(F257=0,"PERNOITE",IF(H257&lt;0,"PERNOITE","INTEGRAL"))</f>
        <v>INTEGRAL</v>
      </c>
      <c r="P257" s="48" t="str">
        <f t="shared" si="39"/>
        <v>EVENTUAL</v>
      </c>
      <c r="Q257" s="51">
        <f t="shared" si="32"/>
        <v>18</v>
      </c>
      <c r="R257" s="52">
        <v>1</v>
      </c>
    </row>
    <row r="258" spans="2:18">
      <c r="B258" s="47">
        <v>2</v>
      </c>
      <c r="C258" s="48" t="s">
        <v>281</v>
      </c>
      <c r="D258" s="48" t="s">
        <v>324</v>
      </c>
      <c r="E258" s="48" t="s">
        <v>60</v>
      </c>
      <c r="F258" s="49">
        <v>1053</v>
      </c>
      <c r="G258" s="50">
        <v>1645</v>
      </c>
      <c r="H258" s="49">
        <f t="shared" si="37"/>
        <v>592</v>
      </c>
      <c r="I258" s="49">
        <f t="shared" si="29"/>
        <v>592</v>
      </c>
      <c r="J258" s="70">
        <v>6</v>
      </c>
      <c r="K258" s="48" t="str">
        <f t="shared" si="38"/>
        <v>10</v>
      </c>
      <c r="L258" s="48" t="str">
        <f t="shared" si="40"/>
        <v>16</v>
      </c>
      <c r="M258" s="48">
        <f t="shared" si="30"/>
        <v>6</v>
      </c>
      <c r="N258" s="48" t="str">
        <f t="shared" si="31"/>
        <v>92</v>
      </c>
      <c r="O258" s="48" t="str">
        <f>IF(F258=0,"PERNOITE",IF(H258&lt;0,"PERNOITE","INTEGRAL"))</f>
        <v>INTEGRAL</v>
      </c>
      <c r="P258" s="48" t="str">
        <f t="shared" si="39"/>
        <v>EVENTUAL</v>
      </c>
      <c r="Q258" s="51">
        <f t="shared" si="32"/>
        <v>18</v>
      </c>
      <c r="R258" s="52">
        <v>1</v>
      </c>
    </row>
    <row r="259" spans="2:18">
      <c r="B259" s="47">
        <v>2</v>
      </c>
      <c r="C259" s="48" t="s">
        <v>281</v>
      </c>
      <c r="D259" s="48" t="s">
        <v>325</v>
      </c>
      <c r="E259" s="48" t="s">
        <v>78</v>
      </c>
      <c r="F259" s="49">
        <v>1053</v>
      </c>
      <c r="G259" s="50">
        <v>1645</v>
      </c>
      <c r="H259" s="49">
        <f t="shared" si="37"/>
        <v>592</v>
      </c>
      <c r="I259" s="49">
        <f t="shared" si="29"/>
        <v>592</v>
      </c>
      <c r="J259" s="70">
        <v>6</v>
      </c>
      <c r="K259" s="48" t="str">
        <f t="shared" si="38"/>
        <v>10</v>
      </c>
      <c r="L259" s="48" t="str">
        <f t="shared" si="40"/>
        <v>16</v>
      </c>
      <c r="M259" s="48">
        <f t="shared" si="30"/>
        <v>6</v>
      </c>
      <c r="N259" s="48" t="str">
        <f t="shared" si="31"/>
        <v>92</v>
      </c>
      <c r="O259" s="48" t="str">
        <f>IF(F259=0,"PERNOITE",IF(H259&lt;0,"PERNOITE","INTEGRAL"))</f>
        <v>INTEGRAL</v>
      </c>
      <c r="P259" s="48" t="str">
        <f t="shared" si="39"/>
        <v>EVENTUAL</v>
      </c>
      <c r="Q259" s="51">
        <f t="shared" si="32"/>
        <v>18</v>
      </c>
      <c r="R259" s="52">
        <v>1</v>
      </c>
    </row>
    <row r="260" spans="2:18">
      <c r="B260" s="47">
        <v>2</v>
      </c>
      <c r="C260" s="48" t="s">
        <v>281</v>
      </c>
      <c r="D260" s="48" t="s">
        <v>326</v>
      </c>
      <c r="E260" s="48" t="s">
        <v>60</v>
      </c>
      <c r="F260" s="49">
        <v>922</v>
      </c>
      <c r="G260" s="50">
        <v>1700</v>
      </c>
      <c r="H260" s="49">
        <f t="shared" si="37"/>
        <v>778</v>
      </c>
      <c r="I260" s="49">
        <f t="shared" si="29"/>
        <v>778</v>
      </c>
      <c r="J260" s="70">
        <v>8</v>
      </c>
      <c r="K260" s="48" t="str">
        <f t="shared" ref="K260:K276" si="42">LEFT(F260,1)</f>
        <v>9</v>
      </c>
      <c r="L260" s="48" t="str">
        <f t="shared" si="40"/>
        <v>17</v>
      </c>
      <c r="M260" s="48">
        <f t="shared" si="30"/>
        <v>8</v>
      </c>
      <c r="N260" s="48" t="str">
        <f t="shared" si="31"/>
        <v>78</v>
      </c>
      <c r="O260" s="48" t="str">
        <f>IF(F260=0,"PERNOITE",IF(H260&lt;0,"PERNOITE","INTEGRAL"))</f>
        <v>INTEGRAL</v>
      </c>
      <c r="P260" s="48" t="str">
        <f t="shared" si="39"/>
        <v>EVENTUAL</v>
      </c>
      <c r="Q260" s="51">
        <f t="shared" si="32"/>
        <v>22</v>
      </c>
      <c r="R260" s="52">
        <v>1</v>
      </c>
    </row>
    <row r="261" spans="2:18">
      <c r="B261" s="47">
        <v>2</v>
      </c>
      <c r="C261" s="48" t="s">
        <v>281</v>
      </c>
      <c r="D261" s="48" t="s">
        <v>327</v>
      </c>
      <c r="E261" s="48" t="s">
        <v>239</v>
      </c>
      <c r="F261" s="49">
        <v>922</v>
      </c>
      <c r="G261" s="50">
        <v>1700</v>
      </c>
      <c r="H261" s="49">
        <f t="shared" si="37"/>
        <v>778</v>
      </c>
      <c r="I261" s="49">
        <f t="shared" si="29"/>
        <v>778</v>
      </c>
      <c r="J261" s="70">
        <v>8</v>
      </c>
      <c r="K261" s="48" t="str">
        <f t="shared" si="42"/>
        <v>9</v>
      </c>
      <c r="L261" s="48" t="str">
        <f t="shared" si="40"/>
        <v>17</v>
      </c>
      <c r="M261" s="48">
        <f t="shared" si="30"/>
        <v>8</v>
      </c>
      <c r="N261" s="48" t="str">
        <f t="shared" si="31"/>
        <v>78</v>
      </c>
      <c r="O261" s="48" t="str">
        <f>IF(F261=0,"PERNOITE",IF(H261&lt;0,"PERNOITE","INTEGRAL"))</f>
        <v>INTEGRAL</v>
      </c>
      <c r="P261" s="48" t="str">
        <f t="shared" si="39"/>
        <v>EVENTUAL</v>
      </c>
      <c r="Q261" s="51">
        <f t="shared" si="32"/>
        <v>22</v>
      </c>
      <c r="R261" s="52">
        <v>1</v>
      </c>
    </row>
    <row r="262" spans="2:18">
      <c r="B262" s="47">
        <v>2</v>
      </c>
      <c r="C262" s="48" t="s">
        <v>281</v>
      </c>
      <c r="D262" s="48" t="s">
        <v>328</v>
      </c>
      <c r="E262" s="48" t="s">
        <v>60</v>
      </c>
      <c r="F262" s="49">
        <v>937</v>
      </c>
      <c r="G262" s="50">
        <v>1715</v>
      </c>
      <c r="H262" s="49">
        <f t="shared" si="37"/>
        <v>778</v>
      </c>
      <c r="I262" s="49">
        <f t="shared" si="29"/>
        <v>778</v>
      </c>
      <c r="J262" s="70">
        <v>8</v>
      </c>
      <c r="K262" s="48" t="str">
        <f t="shared" si="42"/>
        <v>9</v>
      </c>
      <c r="L262" s="48" t="str">
        <f t="shared" si="40"/>
        <v>17</v>
      </c>
      <c r="M262" s="48">
        <f t="shared" si="30"/>
        <v>8</v>
      </c>
      <c r="N262" s="48" t="str">
        <f t="shared" si="31"/>
        <v>78</v>
      </c>
      <c r="O262" s="48" t="str">
        <f>IF(F262=0,"PERNOITE",IF(H262&lt;0,"PERNOITE","INTEGRAL"))</f>
        <v>INTEGRAL</v>
      </c>
      <c r="P262" s="48" t="str">
        <f t="shared" si="39"/>
        <v>EVENTUAL</v>
      </c>
      <c r="Q262" s="51">
        <f t="shared" si="32"/>
        <v>22</v>
      </c>
      <c r="R262" s="52">
        <v>1</v>
      </c>
    </row>
    <row r="263" spans="2:18">
      <c r="B263" s="47">
        <v>2</v>
      </c>
      <c r="C263" s="48" t="s">
        <v>281</v>
      </c>
      <c r="D263" s="48" t="s">
        <v>329</v>
      </c>
      <c r="E263" s="48" t="s">
        <v>58</v>
      </c>
      <c r="F263" s="49">
        <v>937</v>
      </c>
      <c r="G263" s="50">
        <v>1715</v>
      </c>
      <c r="H263" s="49">
        <f t="shared" si="37"/>
        <v>778</v>
      </c>
      <c r="I263" s="49">
        <f t="shared" si="29"/>
        <v>778</v>
      </c>
      <c r="J263" s="70">
        <v>8</v>
      </c>
      <c r="K263" s="48" t="str">
        <f t="shared" si="42"/>
        <v>9</v>
      </c>
      <c r="L263" s="48" t="str">
        <f t="shared" si="40"/>
        <v>17</v>
      </c>
      <c r="M263" s="48">
        <f t="shared" si="30"/>
        <v>8</v>
      </c>
      <c r="N263" s="48" t="str">
        <f t="shared" si="31"/>
        <v>78</v>
      </c>
      <c r="O263" s="48" t="str">
        <f>IF(F263=0,"PERNOITE",IF(H263&lt;0,"PERNOITE","INTEGRAL"))</f>
        <v>INTEGRAL</v>
      </c>
      <c r="P263" s="48" t="str">
        <f t="shared" si="39"/>
        <v>EVENTUAL</v>
      </c>
      <c r="Q263" s="51">
        <f t="shared" si="32"/>
        <v>22</v>
      </c>
      <c r="R263" s="52">
        <v>1</v>
      </c>
    </row>
    <row r="264" spans="2:18">
      <c r="B264" s="47">
        <v>2</v>
      </c>
      <c r="C264" s="48" t="s">
        <v>281</v>
      </c>
      <c r="D264" s="48" t="s">
        <v>330</v>
      </c>
      <c r="E264" s="48" t="s">
        <v>62</v>
      </c>
      <c r="F264" s="49">
        <v>937</v>
      </c>
      <c r="G264" s="50">
        <v>1715</v>
      </c>
      <c r="H264" s="49">
        <f t="shared" si="37"/>
        <v>778</v>
      </c>
      <c r="I264" s="49">
        <f t="shared" si="29"/>
        <v>778</v>
      </c>
      <c r="J264" s="70">
        <v>8</v>
      </c>
      <c r="K264" s="48" t="str">
        <f t="shared" si="42"/>
        <v>9</v>
      </c>
      <c r="L264" s="48" t="str">
        <f t="shared" si="40"/>
        <v>17</v>
      </c>
      <c r="M264" s="48">
        <f t="shared" si="30"/>
        <v>8</v>
      </c>
      <c r="N264" s="48" t="str">
        <f t="shared" si="31"/>
        <v>78</v>
      </c>
      <c r="O264" s="48" t="str">
        <f>IF(F264=0,"PERNOITE",IF(H264&lt;0,"PERNOITE","INTEGRAL"))</f>
        <v>INTEGRAL</v>
      </c>
      <c r="P264" s="48" t="str">
        <f t="shared" si="39"/>
        <v>EVENTUAL</v>
      </c>
      <c r="Q264" s="51">
        <f t="shared" si="32"/>
        <v>22</v>
      </c>
      <c r="R264" s="52">
        <v>1</v>
      </c>
    </row>
    <row r="265" spans="2:18">
      <c r="B265" s="47">
        <v>2</v>
      </c>
      <c r="C265" s="48" t="s">
        <v>281</v>
      </c>
      <c r="D265" s="48" t="s">
        <v>331</v>
      </c>
      <c r="E265" s="48" t="s">
        <v>66</v>
      </c>
      <c r="F265" s="49">
        <v>937</v>
      </c>
      <c r="G265" s="50">
        <v>1715</v>
      </c>
      <c r="H265" s="49">
        <f t="shared" si="37"/>
        <v>778</v>
      </c>
      <c r="I265" s="49">
        <f t="shared" si="29"/>
        <v>778</v>
      </c>
      <c r="J265" s="70">
        <v>8</v>
      </c>
      <c r="K265" s="48" t="str">
        <f t="shared" si="42"/>
        <v>9</v>
      </c>
      <c r="L265" s="48" t="str">
        <f t="shared" si="40"/>
        <v>17</v>
      </c>
      <c r="M265" s="48">
        <f t="shared" si="30"/>
        <v>8</v>
      </c>
      <c r="N265" s="48" t="str">
        <f t="shared" si="31"/>
        <v>78</v>
      </c>
      <c r="O265" s="48" t="str">
        <f>IF(F265=0,"PERNOITE",IF(H265&lt;0,"PERNOITE","INTEGRAL"))</f>
        <v>INTEGRAL</v>
      </c>
      <c r="P265" s="48" t="str">
        <f t="shared" si="39"/>
        <v>EVENTUAL</v>
      </c>
      <c r="Q265" s="51">
        <f t="shared" si="32"/>
        <v>22</v>
      </c>
      <c r="R265" s="52">
        <v>1</v>
      </c>
    </row>
    <row r="266" spans="2:18">
      <c r="B266" s="47">
        <v>2</v>
      </c>
      <c r="C266" s="48" t="s">
        <v>281</v>
      </c>
      <c r="D266" s="48" t="s">
        <v>332</v>
      </c>
      <c r="E266" s="48" t="s">
        <v>60</v>
      </c>
      <c r="F266" s="49">
        <v>937</v>
      </c>
      <c r="G266" s="50">
        <v>1715</v>
      </c>
      <c r="H266" s="49">
        <f t="shared" si="37"/>
        <v>778</v>
      </c>
      <c r="I266" s="49">
        <f t="shared" si="29"/>
        <v>778</v>
      </c>
      <c r="J266" s="70">
        <v>8</v>
      </c>
      <c r="K266" s="48" t="str">
        <f t="shared" si="42"/>
        <v>9</v>
      </c>
      <c r="L266" s="48" t="str">
        <f t="shared" si="40"/>
        <v>17</v>
      </c>
      <c r="M266" s="48">
        <f t="shared" si="30"/>
        <v>8</v>
      </c>
      <c r="N266" s="48" t="str">
        <f t="shared" si="31"/>
        <v>78</v>
      </c>
      <c r="O266" s="48" t="str">
        <f>IF(F266=0,"PERNOITE",IF(H266&lt;0,"PERNOITE","INTEGRAL"))</f>
        <v>INTEGRAL</v>
      </c>
      <c r="P266" s="48" t="str">
        <f t="shared" si="39"/>
        <v>EVENTUAL</v>
      </c>
      <c r="Q266" s="51">
        <f t="shared" si="32"/>
        <v>22</v>
      </c>
      <c r="R266" s="52">
        <v>1</v>
      </c>
    </row>
    <row r="267" spans="2:18">
      <c r="B267" s="47">
        <v>2</v>
      </c>
      <c r="C267" s="48" t="s">
        <v>281</v>
      </c>
      <c r="D267" s="48" t="s">
        <v>333</v>
      </c>
      <c r="E267" s="48" t="s">
        <v>58</v>
      </c>
      <c r="F267" s="49">
        <v>952</v>
      </c>
      <c r="G267" s="50">
        <v>1730</v>
      </c>
      <c r="H267" s="49">
        <f t="shared" si="37"/>
        <v>778</v>
      </c>
      <c r="I267" s="49">
        <f t="shared" ref="I267:I306" si="43">IF(H267&lt;0,(H267+2400),H267)</f>
        <v>778</v>
      </c>
      <c r="J267" s="70">
        <v>8</v>
      </c>
      <c r="K267" s="48" t="str">
        <f t="shared" si="42"/>
        <v>9</v>
      </c>
      <c r="L267" s="48" t="str">
        <f t="shared" si="40"/>
        <v>17</v>
      </c>
      <c r="M267" s="48">
        <f t="shared" ref="M267:M306" si="44">L267-K267</f>
        <v>8</v>
      </c>
      <c r="N267" s="48" t="str">
        <f t="shared" ref="N267:N306" si="45">RIGHT(H267,2)</f>
        <v>78</v>
      </c>
      <c r="O267" s="48" t="str">
        <f>IF(F267=0,"PERNOITE",IF(H267&lt;0,"PERNOITE","INTEGRAL"))</f>
        <v>INTEGRAL</v>
      </c>
      <c r="P267" s="48" t="str">
        <f t="shared" si="39"/>
        <v>EVENTUAL</v>
      </c>
      <c r="Q267" s="51">
        <f t="shared" ref="Q267:Q306" si="46">IF(P267="MENSALISTA",$V$10,IF(H267&lt;=100,$S$10,IF(H267&lt;=200,$S$11,IF(P267="EVENTUAL",($S$10+(M267-1)*$T$10),IF(P267="DIARISTA",$U$10)))))</f>
        <v>22</v>
      </c>
      <c r="R267" s="52">
        <v>1</v>
      </c>
    </row>
    <row r="268" spans="2:18">
      <c r="B268" s="47">
        <v>2</v>
      </c>
      <c r="C268" s="48" t="s">
        <v>281</v>
      </c>
      <c r="D268" s="48" t="s">
        <v>334</v>
      </c>
      <c r="E268" s="48" t="s">
        <v>58</v>
      </c>
      <c r="F268" s="49">
        <v>952</v>
      </c>
      <c r="G268" s="50">
        <v>1730</v>
      </c>
      <c r="H268" s="49">
        <f t="shared" si="37"/>
        <v>778</v>
      </c>
      <c r="I268" s="49">
        <f t="shared" si="43"/>
        <v>778</v>
      </c>
      <c r="J268" s="70">
        <v>8</v>
      </c>
      <c r="K268" s="48" t="str">
        <f t="shared" si="42"/>
        <v>9</v>
      </c>
      <c r="L268" s="48" t="str">
        <f t="shared" si="40"/>
        <v>17</v>
      </c>
      <c r="M268" s="48">
        <f t="shared" si="44"/>
        <v>8</v>
      </c>
      <c r="N268" s="48" t="str">
        <f t="shared" si="45"/>
        <v>78</v>
      </c>
      <c r="O268" s="48" t="str">
        <f>IF(F268=0,"PERNOITE",IF(H268&lt;0,"PERNOITE","INTEGRAL"))</f>
        <v>INTEGRAL</v>
      </c>
      <c r="P268" s="48" t="str">
        <f t="shared" si="39"/>
        <v>EVENTUAL</v>
      </c>
      <c r="Q268" s="51">
        <f t="shared" si="46"/>
        <v>22</v>
      </c>
      <c r="R268" s="52">
        <v>1</v>
      </c>
    </row>
    <row r="269" spans="2:18">
      <c r="B269" s="47">
        <v>2</v>
      </c>
      <c r="C269" s="48" t="s">
        <v>281</v>
      </c>
      <c r="D269" s="48" t="s">
        <v>335</v>
      </c>
      <c r="E269" s="48" t="s">
        <v>66</v>
      </c>
      <c r="F269" s="49">
        <v>952</v>
      </c>
      <c r="G269" s="50">
        <v>1730</v>
      </c>
      <c r="H269" s="49">
        <f t="shared" si="37"/>
        <v>778</v>
      </c>
      <c r="I269" s="49">
        <f t="shared" si="43"/>
        <v>778</v>
      </c>
      <c r="J269" s="70">
        <v>8</v>
      </c>
      <c r="K269" s="48" t="str">
        <f t="shared" si="42"/>
        <v>9</v>
      </c>
      <c r="L269" s="48" t="str">
        <f t="shared" si="40"/>
        <v>17</v>
      </c>
      <c r="M269" s="48">
        <f t="shared" si="44"/>
        <v>8</v>
      </c>
      <c r="N269" s="48" t="str">
        <f t="shared" si="45"/>
        <v>78</v>
      </c>
      <c r="O269" s="48" t="str">
        <f>IF(F269=0,"PERNOITE",IF(H269&lt;0,"PERNOITE","INTEGRAL"))</f>
        <v>INTEGRAL</v>
      </c>
      <c r="P269" s="48" t="str">
        <f t="shared" si="39"/>
        <v>EVENTUAL</v>
      </c>
      <c r="Q269" s="51">
        <f t="shared" si="46"/>
        <v>22</v>
      </c>
      <c r="R269" s="52">
        <v>1</v>
      </c>
    </row>
    <row r="270" spans="2:18">
      <c r="B270" s="47">
        <v>2</v>
      </c>
      <c r="C270" s="48" t="s">
        <v>281</v>
      </c>
      <c r="D270" s="48" t="s">
        <v>336</v>
      </c>
      <c r="E270" s="48" t="s">
        <v>60</v>
      </c>
      <c r="F270" s="49">
        <v>967</v>
      </c>
      <c r="G270" s="50">
        <v>1745</v>
      </c>
      <c r="H270" s="49">
        <f t="shared" si="37"/>
        <v>778</v>
      </c>
      <c r="I270" s="49">
        <f t="shared" si="43"/>
        <v>778</v>
      </c>
      <c r="J270" s="70">
        <v>8</v>
      </c>
      <c r="K270" s="48" t="str">
        <f t="shared" si="42"/>
        <v>9</v>
      </c>
      <c r="L270" s="48" t="str">
        <f t="shared" si="40"/>
        <v>17</v>
      </c>
      <c r="M270" s="48">
        <f t="shared" si="44"/>
        <v>8</v>
      </c>
      <c r="N270" s="48" t="str">
        <f t="shared" si="45"/>
        <v>78</v>
      </c>
      <c r="O270" s="48" t="str">
        <f>IF(F270=0,"PERNOITE",IF(H270&lt;0,"PERNOITE","INTEGRAL"))</f>
        <v>INTEGRAL</v>
      </c>
      <c r="P270" s="48" t="str">
        <f t="shared" si="39"/>
        <v>EVENTUAL</v>
      </c>
      <c r="Q270" s="51">
        <f t="shared" si="46"/>
        <v>22</v>
      </c>
      <c r="R270" s="52">
        <v>1</v>
      </c>
    </row>
    <row r="271" spans="2:18">
      <c r="B271" s="47">
        <v>2</v>
      </c>
      <c r="C271" s="48" t="s">
        <v>281</v>
      </c>
      <c r="D271" s="48" t="s">
        <v>337</v>
      </c>
      <c r="E271" s="48" t="s">
        <v>60</v>
      </c>
      <c r="F271" s="49">
        <v>967</v>
      </c>
      <c r="G271" s="50">
        <v>1745</v>
      </c>
      <c r="H271" s="49">
        <f t="shared" si="37"/>
        <v>778</v>
      </c>
      <c r="I271" s="49">
        <f t="shared" si="43"/>
        <v>778</v>
      </c>
      <c r="J271" s="70">
        <v>8</v>
      </c>
      <c r="K271" s="48" t="str">
        <f t="shared" si="42"/>
        <v>9</v>
      </c>
      <c r="L271" s="48" t="str">
        <f t="shared" si="40"/>
        <v>17</v>
      </c>
      <c r="M271" s="48">
        <f t="shared" si="44"/>
        <v>8</v>
      </c>
      <c r="N271" s="48" t="str">
        <f t="shared" si="45"/>
        <v>78</v>
      </c>
      <c r="O271" s="48" t="str">
        <f>IF(F271=0,"PERNOITE",IF(H271&lt;0,"PERNOITE","INTEGRAL"))</f>
        <v>INTEGRAL</v>
      </c>
      <c r="P271" s="48" t="str">
        <f t="shared" si="39"/>
        <v>EVENTUAL</v>
      </c>
      <c r="Q271" s="51">
        <f t="shared" si="46"/>
        <v>22</v>
      </c>
      <c r="R271" s="52">
        <v>1</v>
      </c>
    </row>
    <row r="272" spans="2:18">
      <c r="B272" s="47">
        <v>2</v>
      </c>
      <c r="C272" s="48" t="s">
        <v>281</v>
      </c>
      <c r="D272" s="48" t="s">
        <v>338</v>
      </c>
      <c r="E272" s="48" t="s">
        <v>58</v>
      </c>
      <c r="F272" s="49">
        <v>967</v>
      </c>
      <c r="G272" s="50">
        <v>1745</v>
      </c>
      <c r="H272" s="49">
        <f t="shared" si="37"/>
        <v>778</v>
      </c>
      <c r="I272" s="49">
        <f t="shared" si="43"/>
        <v>778</v>
      </c>
      <c r="J272" s="70">
        <v>8</v>
      </c>
      <c r="K272" s="48" t="str">
        <f t="shared" si="42"/>
        <v>9</v>
      </c>
      <c r="L272" s="48" t="str">
        <f t="shared" si="40"/>
        <v>17</v>
      </c>
      <c r="M272" s="48">
        <f t="shared" si="44"/>
        <v>8</v>
      </c>
      <c r="N272" s="48" t="str">
        <f t="shared" si="45"/>
        <v>78</v>
      </c>
      <c r="O272" s="48" t="str">
        <f>IF(F272=0,"PERNOITE",IF(H272&lt;0,"PERNOITE","INTEGRAL"))</f>
        <v>INTEGRAL</v>
      </c>
      <c r="P272" s="48" t="str">
        <f t="shared" si="39"/>
        <v>EVENTUAL</v>
      </c>
      <c r="Q272" s="51">
        <f t="shared" si="46"/>
        <v>22</v>
      </c>
      <c r="R272" s="52">
        <v>1</v>
      </c>
    </row>
    <row r="273" spans="2:18">
      <c r="B273" s="47">
        <v>1</v>
      </c>
      <c r="C273" s="48" t="s">
        <v>281</v>
      </c>
      <c r="D273" s="48" t="s">
        <v>339</v>
      </c>
      <c r="E273" s="48" t="s">
        <v>66</v>
      </c>
      <c r="F273" s="49">
        <v>992</v>
      </c>
      <c r="G273" s="50">
        <v>1800</v>
      </c>
      <c r="H273" s="49">
        <f t="shared" si="37"/>
        <v>808</v>
      </c>
      <c r="I273" s="49">
        <f t="shared" si="43"/>
        <v>808</v>
      </c>
      <c r="J273" s="70">
        <v>9</v>
      </c>
      <c r="K273" s="48" t="str">
        <f t="shared" si="42"/>
        <v>9</v>
      </c>
      <c r="L273" s="48" t="str">
        <f t="shared" si="40"/>
        <v>18</v>
      </c>
      <c r="M273" s="48">
        <f t="shared" si="44"/>
        <v>9</v>
      </c>
      <c r="N273" s="48" t="str">
        <f t="shared" si="45"/>
        <v>08</v>
      </c>
      <c r="O273" s="48" t="str">
        <f>IF(F273=0,"PERNOITE",IF(H273&lt;0,"PERNOITE","INTEGRAL"))</f>
        <v>INTEGRAL</v>
      </c>
      <c r="P273" s="48" t="str">
        <f t="shared" si="39"/>
        <v>MENSALISTA</v>
      </c>
      <c r="Q273" s="51">
        <f t="shared" si="46"/>
        <v>9.6</v>
      </c>
      <c r="R273" s="52">
        <v>1</v>
      </c>
    </row>
    <row r="274" spans="2:18">
      <c r="B274" s="47">
        <v>1</v>
      </c>
      <c r="C274" s="48" t="s">
        <v>281</v>
      </c>
      <c r="D274" s="48" t="s">
        <v>340</v>
      </c>
      <c r="E274" s="48" t="s">
        <v>78</v>
      </c>
      <c r="F274" s="49">
        <v>992</v>
      </c>
      <c r="G274" s="50">
        <v>1800</v>
      </c>
      <c r="H274" s="49">
        <f t="shared" si="37"/>
        <v>808</v>
      </c>
      <c r="I274" s="49">
        <f t="shared" si="43"/>
        <v>808</v>
      </c>
      <c r="J274" s="70">
        <v>9</v>
      </c>
      <c r="K274" s="48" t="str">
        <f t="shared" si="42"/>
        <v>9</v>
      </c>
      <c r="L274" s="48" t="str">
        <f t="shared" si="40"/>
        <v>18</v>
      </c>
      <c r="M274" s="48">
        <f t="shared" si="44"/>
        <v>9</v>
      </c>
      <c r="N274" s="48" t="str">
        <f t="shared" si="45"/>
        <v>08</v>
      </c>
      <c r="O274" s="48" t="str">
        <f>IF(F274=0,"PERNOITE",IF(H274&lt;0,"PERNOITE","INTEGRAL"))</f>
        <v>INTEGRAL</v>
      </c>
      <c r="P274" s="48" t="str">
        <f t="shared" si="39"/>
        <v>MENSALISTA</v>
      </c>
      <c r="Q274" s="51">
        <f t="shared" si="46"/>
        <v>9.6</v>
      </c>
      <c r="R274" s="52">
        <v>1</v>
      </c>
    </row>
    <row r="275" spans="2:18">
      <c r="B275" s="47">
        <v>1</v>
      </c>
      <c r="C275" s="48" t="s">
        <v>281</v>
      </c>
      <c r="D275" s="48" t="s">
        <v>341</v>
      </c>
      <c r="E275" s="48" t="s">
        <v>60</v>
      </c>
      <c r="F275" s="49">
        <v>992</v>
      </c>
      <c r="G275" s="50">
        <v>1800</v>
      </c>
      <c r="H275" s="49">
        <f t="shared" si="37"/>
        <v>808</v>
      </c>
      <c r="I275" s="49">
        <f t="shared" si="43"/>
        <v>808</v>
      </c>
      <c r="J275" s="70">
        <v>9</v>
      </c>
      <c r="K275" s="48" t="str">
        <f t="shared" si="42"/>
        <v>9</v>
      </c>
      <c r="L275" s="48" t="str">
        <f t="shared" si="40"/>
        <v>18</v>
      </c>
      <c r="M275" s="48">
        <f t="shared" si="44"/>
        <v>9</v>
      </c>
      <c r="N275" s="48" t="str">
        <f t="shared" si="45"/>
        <v>08</v>
      </c>
      <c r="O275" s="48" t="str">
        <f>IF(F275=0,"PERNOITE",IF(H275&lt;0,"PERNOITE","INTEGRAL"))</f>
        <v>INTEGRAL</v>
      </c>
      <c r="P275" s="48" t="str">
        <f t="shared" si="39"/>
        <v>MENSALISTA</v>
      </c>
      <c r="Q275" s="51">
        <f t="shared" si="46"/>
        <v>9.6</v>
      </c>
      <c r="R275" s="52">
        <v>1</v>
      </c>
    </row>
    <row r="276" spans="2:18">
      <c r="B276" s="47">
        <v>1</v>
      </c>
      <c r="C276" s="48" t="s">
        <v>281</v>
      </c>
      <c r="D276" s="48" t="s">
        <v>342</v>
      </c>
      <c r="E276" s="48" t="s">
        <v>66</v>
      </c>
      <c r="F276" s="49">
        <v>992</v>
      </c>
      <c r="G276" s="50">
        <v>1800</v>
      </c>
      <c r="H276" s="49">
        <f t="shared" si="37"/>
        <v>808</v>
      </c>
      <c r="I276" s="49">
        <f t="shared" si="43"/>
        <v>808</v>
      </c>
      <c r="J276" s="70">
        <v>9</v>
      </c>
      <c r="K276" s="48" t="str">
        <f t="shared" si="42"/>
        <v>9</v>
      </c>
      <c r="L276" s="48" t="str">
        <f t="shared" si="40"/>
        <v>18</v>
      </c>
      <c r="M276" s="48">
        <f t="shared" si="44"/>
        <v>9</v>
      </c>
      <c r="N276" s="48" t="str">
        <f t="shared" si="45"/>
        <v>08</v>
      </c>
      <c r="O276" s="48" t="str">
        <f>IF(F276=0,"PERNOITE",IF(H276&lt;0,"PERNOITE","INTEGRAL"))</f>
        <v>INTEGRAL</v>
      </c>
      <c r="P276" s="48" t="str">
        <f t="shared" si="39"/>
        <v>MENSALISTA</v>
      </c>
      <c r="Q276" s="51">
        <f t="shared" si="46"/>
        <v>9.6</v>
      </c>
      <c r="R276" s="52">
        <v>1</v>
      </c>
    </row>
    <row r="277" spans="2:18">
      <c r="B277" s="47">
        <v>1</v>
      </c>
      <c r="C277" s="48" t="s">
        <v>281</v>
      </c>
      <c r="D277" s="48" t="s">
        <v>343</v>
      </c>
      <c r="E277" s="48" t="s">
        <v>66</v>
      </c>
      <c r="F277" s="49">
        <v>1007</v>
      </c>
      <c r="G277" s="50">
        <v>1815</v>
      </c>
      <c r="H277" s="49">
        <f t="shared" si="37"/>
        <v>808</v>
      </c>
      <c r="I277" s="49">
        <f t="shared" si="43"/>
        <v>808</v>
      </c>
      <c r="J277" s="70">
        <v>9</v>
      </c>
      <c r="K277" s="48" t="str">
        <f t="shared" si="38"/>
        <v>10</v>
      </c>
      <c r="L277" s="48" t="str">
        <f t="shared" si="40"/>
        <v>18</v>
      </c>
      <c r="M277" s="48">
        <f t="shared" si="44"/>
        <v>8</v>
      </c>
      <c r="N277" s="48" t="str">
        <f t="shared" si="45"/>
        <v>08</v>
      </c>
      <c r="O277" s="48" t="str">
        <f>IF(F277=0,"PERNOITE",IF(H277&lt;0,"PERNOITE","INTEGRAL"))</f>
        <v>INTEGRAL</v>
      </c>
      <c r="P277" s="48" t="str">
        <f t="shared" si="39"/>
        <v>MENSALISTA</v>
      </c>
      <c r="Q277" s="51">
        <f t="shared" si="46"/>
        <v>9.6</v>
      </c>
      <c r="R277" s="52">
        <v>1</v>
      </c>
    </row>
    <row r="278" spans="2:18">
      <c r="B278" s="47">
        <v>1</v>
      </c>
      <c r="C278" s="48" t="s">
        <v>281</v>
      </c>
      <c r="D278" s="48" t="s">
        <v>344</v>
      </c>
      <c r="E278" s="48" t="s">
        <v>58</v>
      </c>
      <c r="F278" s="49">
        <v>1022</v>
      </c>
      <c r="G278" s="50">
        <v>1830</v>
      </c>
      <c r="H278" s="49">
        <f t="shared" si="37"/>
        <v>808</v>
      </c>
      <c r="I278" s="49">
        <f t="shared" si="43"/>
        <v>808</v>
      </c>
      <c r="J278" s="70">
        <v>9</v>
      </c>
      <c r="K278" s="48" t="str">
        <f t="shared" si="38"/>
        <v>10</v>
      </c>
      <c r="L278" s="48" t="str">
        <f t="shared" si="40"/>
        <v>18</v>
      </c>
      <c r="M278" s="48">
        <f t="shared" si="44"/>
        <v>8</v>
      </c>
      <c r="N278" s="48" t="str">
        <f t="shared" si="45"/>
        <v>08</v>
      </c>
      <c r="O278" s="48" t="str">
        <f>IF(F278=0,"PERNOITE",IF(H278&lt;0,"PERNOITE","INTEGRAL"))</f>
        <v>INTEGRAL</v>
      </c>
      <c r="P278" s="48" t="str">
        <f t="shared" si="39"/>
        <v>MENSALISTA</v>
      </c>
      <c r="Q278" s="51">
        <f t="shared" si="46"/>
        <v>9.6</v>
      </c>
      <c r="R278" s="52">
        <v>1</v>
      </c>
    </row>
    <row r="279" spans="2:18">
      <c r="B279" s="47">
        <v>1</v>
      </c>
      <c r="C279" s="48" t="s">
        <v>281</v>
      </c>
      <c r="D279" s="48" t="s">
        <v>345</v>
      </c>
      <c r="E279" s="48" t="s">
        <v>60</v>
      </c>
      <c r="F279" s="49">
        <v>1022</v>
      </c>
      <c r="G279" s="50">
        <v>1830</v>
      </c>
      <c r="H279" s="49">
        <f t="shared" si="37"/>
        <v>808</v>
      </c>
      <c r="I279" s="49">
        <f t="shared" si="43"/>
        <v>808</v>
      </c>
      <c r="J279" s="70">
        <v>9</v>
      </c>
      <c r="K279" s="48" t="str">
        <f t="shared" si="38"/>
        <v>10</v>
      </c>
      <c r="L279" s="48" t="str">
        <f t="shared" si="40"/>
        <v>18</v>
      </c>
      <c r="M279" s="48">
        <f t="shared" si="44"/>
        <v>8</v>
      </c>
      <c r="N279" s="48" t="str">
        <f t="shared" si="45"/>
        <v>08</v>
      </c>
      <c r="O279" s="48" t="str">
        <f>IF(F279=0,"PERNOITE",IF(H279&lt;0,"PERNOITE","INTEGRAL"))</f>
        <v>INTEGRAL</v>
      </c>
      <c r="P279" s="48" t="str">
        <f t="shared" si="39"/>
        <v>MENSALISTA</v>
      </c>
      <c r="Q279" s="51">
        <f t="shared" si="46"/>
        <v>9.6</v>
      </c>
      <c r="R279" s="52">
        <v>1</v>
      </c>
    </row>
    <row r="280" spans="2:18">
      <c r="B280" s="47">
        <v>1</v>
      </c>
      <c r="C280" s="48" t="s">
        <v>281</v>
      </c>
      <c r="D280" s="48" t="s">
        <v>346</v>
      </c>
      <c r="E280" s="48" t="s">
        <v>58</v>
      </c>
      <c r="F280" s="49">
        <v>1022</v>
      </c>
      <c r="G280" s="50">
        <v>1830</v>
      </c>
      <c r="H280" s="49">
        <f t="shared" si="37"/>
        <v>808</v>
      </c>
      <c r="I280" s="49">
        <f t="shared" si="43"/>
        <v>808</v>
      </c>
      <c r="J280" s="70">
        <v>9</v>
      </c>
      <c r="K280" s="48" t="str">
        <f t="shared" si="38"/>
        <v>10</v>
      </c>
      <c r="L280" s="48" t="str">
        <f t="shared" si="40"/>
        <v>18</v>
      </c>
      <c r="M280" s="48">
        <f t="shared" si="44"/>
        <v>8</v>
      </c>
      <c r="N280" s="48" t="str">
        <f t="shared" si="45"/>
        <v>08</v>
      </c>
      <c r="O280" s="48" t="str">
        <f>IF(F280=0,"PERNOITE",IF(H280&lt;0,"PERNOITE","INTEGRAL"))</f>
        <v>INTEGRAL</v>
      </c>
      <c r="P280" s="48" t="str">
        <f t="shared" si="39"/>
        <v>MENSALISTA</v>
      </c>
      <c r="Q280" s="51">
        <f t="shared" si="46"/>
        <v>9.6</v>
      </c>
      <c r="R280" s="52">
        <v>1</v>
      </c>
    </row>
    <row r="281" spans="2:18">
      <c r="B281" s="47">
        <v>1</v>
      </c>
      <c r="C281" s="48" t="s">
        <v>281</v>
      </c>
      <c r="D281" s="48" t="s">
        <v>347</v>
      </c>
      <c r="E281" s="48" t="s">
        <v>66</v>
      </c>
      <c r="F281" s="49">
        <v>1022</v>
      </c>
      <c r="G281" s="50">
        <v>1830</v>
      </c>
      <c r="H281" s="49">
        <f t="shared" si="37"/>
        <v>808</v>
      </c>
      <c r="I281" s="49">
        <f t="shared" si="43"/>
        <v>808</v>
      </c>
      <c r="J281" s="70">
        <v>9</v>
      </c>
      <c r="K281" s="48" t="str">
        <f t="shared" si="38"/>
        <v>10</v>
      </c>
      <c r="L281" s="48" t="str">
        <f t="shared" si="40"/>
        <v>18</v>
      </c>
      <c r="M281" s="48">
        <f t="shared" si="44"/>
        <v>8</v>
      </c>
      <c r="N281" s="48" t="str">
        <f t="shared" si="45"/>
        <v>08</v>
      </c>
      <c r="O281" s="48" t="str">
        <f>IF(F281=0,"PERNOITE",IF(H281&lt;0,"PERNOITE","INTEGRAL"))</f>
        <v>INTEGRAL</v>
      </c>
      <c r="P281" s="48" t="str">
        <f t="shared" si="39"/>
        <v>MENSALISTA</v>
      </c>
      <c r="Q281" s="51">
        <f t="shared" si="46"/>
        <v>9.6</v>
      </c>
      <c r="R281" s="52">
        <v>1</v>
      </c>
    </row>
    <row r="282" spans="2:18">
      <c r="B282" s="47">
        <v>1</v>
      </c>
      <c r="C282" s="48" t="s">
        <v>281</v>
      </c>
      <c r="D282" s="48" t="s">
        <v>348</v>
      </c>
      <c r="E282" s="48" t="s">
        <v>60</v>
      </c>
      <c r="F282" s="49">
        <v>1037</v>
      </c>
      <c r="G282" s="50">
        <v>1845</v>
      </c>
      <c r="H282" s="49">
        <f t="shared" ref="H282:H306" si="47">G282-F282</f>
        <v>808</v>
      </c>
      <c r="I282" s="49">
        <f t="shared" si="43"/>
        <v>808</v>
      </c>
      <c r="J282" s="70">
        <v>9</v>
      </c>
      <c r="K282" s="48" t="str">
        <f t="shared" ref="K282:L306" si="48">LEFT(F282,2)</f>
        <v>10</v>
      </c>
      <c r="L282" s="48" t="str">
        <f t="shared" si="40"/>
        <v>18</v>
      </c>
      <c r="M282" s="48">
        <f t="shared" si="44"/>
        <v>8</v>
      </c>
      <c r="N282" s="48" t="str">
        <f t="shared" si="45"/>
        <v>08</v>
      </c>
      <c r="O282" s="48" t="str">
        <f>IF(F282=0,"PERNOITE",IF(H282&lt;0,"PERNOITE","INTEGRAL"))</f>
        <v>INTEGRAL</v>
      </c>
      <c r="P282" s="48" t="str">
        <f t="shared" si="39"/>
        <v>MENSALISTA</v>
      </c>
      <c r="Q282" s="51">
        <f t="shared" si="46"/>
        <v>9.6</v>
      </c>
      <c r="R282" s="52">
        <v>1</v>
      </c>
    </row>
    <row r="283" spans="2:18">
      <c r="B283" s="47">
        <v>1</v>
      </c>
      <c r="C283" s="48" t="s">
        <v>281</v>
      </c>
      <c r="D283" s="48" t="s">
        <v>349</v>
      </c>
      <c r="E283" s="48" t="s">
        <v>60</v>
      </c>
      <c r="F283" s="49">
        <v>1037</v>
      </c>
      <c r="G283" s="50">
        <v>1845</v>
      </c>
      <c r="H283" s="49">
        <f t="shared" si="47"/>
        <v>808</v>
      </c>
      <c r="I283" s="49">
        <f t="shared" si="43"/>
        <v>808</v>
      </c>
      <c r="J283" s="70">
        <v>9</v>
      </c>
      <c r="K283" s="48" t="str">
        <f t="shared" si="48"/>
        <v>10</v>
      </c>
      <c r="L283" s="48" t="str">
        <f t="shared" si="40"/>
        <v>18</v>
      </c>
      <c r="M283" s="48">
        <f t="shared" si="44"/>
        <v>8</v>
      </c>
      <c r="N283" s="48" t="str">
        <f t="shared" si="45"/>
        <v>08</v>
      </c>
      <c r="O283" s="48" t="str">
        <f>IF(F283=0,"PERNOITE",IF(H283&lt;0,"PERNOITE","INTEGRAL"))</f>
        <v>INTEGRAL</v>
      </c>
      <c r="P283" s="48" t="str">
        <f t="shared" si="39"/>
        <v>MENSALISTA</v>
      </c>
      <c r="Q283" s="51">
        <f t="shared" si="46"/>
        <v>9.6</v>
      </c>
      <c r="R283" s="52">
        <v>1</v>
      </c>
    </row>
    <row r="284" spans="2:18">
      <c r="B284" s="47">
        <v>1</v>
      </c>
      <c r="C284" s="48" t="s">
        <v>281</v>
      </c>
      <c r="D284" s="48" t="s">
        <v>350</v>
      </c>
      <c r="E284" s="48" t="s">
        <v>58</v>
      </c>
      <c r="F284" s="49">
        <v>1037</v>
      </c>
      <c r="G284" s="50">
        <v>1845</v>
      </c>
      <c r="H284" s="49">
        <f t="shared" si="47"/>
        <v>808</v>
      </c>
      <c r="I284" s="49">
        <f t="shared" si="43"/>
        <v>808</v>
      </c>
      <c r="J284" s="70">
        <v>9</v>
      </c>
      <c r="K284" s="48" t="str">
        <f t="shared" si="48"/>
        <v>10</v>
      </c>
      <c r="L284" s="48" t="str">
        <f t="shared" si="40"/>
        <v>18</v>
      </c>
      <c r="M284" s="48">
        <f t="shared" si="44"/>
        <v>8</v>
      </c>
      <c r="N284" s="48" t="str">
        <f t="shared" si="45"/>
        <v>08</v>
      </c>
      <c r="O284" s="48" t="str">
        <f>IF(F284=0,"PERNOITE",IF(H284&lt;0,"PERNOITE","INTEGRAL"))</f>
        <v>INTEGRAL</v>
      </c>
      <c r="P284" s="48" t="str">
        <f t="shared" ref="P284:P308" si="49">IF(B284=1,"MENSALISTA",IF(B284=2,"EVENTUAL",IF(B284=3,"DIARISTA")))</f>
        <v>MENSALISTA</v>
      </c>
      <c r="Q284" s="51">
        <f t="shared" si="46"/>
        <v>9.6</v>
      </c>
      <c r="R284" s="52">
        <v>1</v>
      </c>
    </row>
    <row r="285" spans="2:18">
      <c r="B285" s="47">
        <v>2</v>
      </c>
      <c r="C285" s="48" t="s">
        <v>281</v>
      </c>
      <c r="D285" s="48" t="s">
        <v>351</v>
      </c>
      <c r="E285" s="48" t="s">
        <v>239</v>
      </c>
      <c r="F285" s="49">
        <v>1143</v>
      </c>
      <c r="G285" s="50">
        <v>1900</v>
      </c>
      <c r="H285" s="49">
        <f t="shared" si="47"/>
        <v>757</v>
      </c>
      <c r="I285" s="49">
        <f t="shared" si="43"/>
        <v>757</v>
      </c>
      <c r="J285" s="70">
        <v>8</v>
      </c>
      <c r="K285" s="48" t="str">
        <f t="shared" si="48"/>
        <v>11</v>
      </c>
      <c r="L285" s="48" t="str">
        <f t="shared" si="40"/>
        <v>19</v>
      </c>
      <c r="M285" s="48">
        <f t="shared" si="44"/>
        <v>8</v>
      </c>
      <c r="N285" s="48" t="str">
        <f t="shared" si="45"/>
        <v>57</v>
      </c>
      <c r="O285" s="48" t="str">
        <f>IF(F285=0,"PERNOITE",IF(H285&lt;0,"PERNOITE","INTEGRAL"))</f>
        <v>INTEGRAL</v>
      </c>
      <c r="P285" s="48" t="str">
        <f t="shared" si="49"/>
        <v>EVENTUAL</v>
      </c>
      <c r="Q285" s="51">
        <f t="shared" si="46"/>
        <v>22</v>
      </c>
      <c r="R285" s="52">
        <v>1</v>
      </c>
    </row>
    <row r="286" spans="2:18">
      <c r="B286" s="47">
        <v>2</v>
      </c>
      <c r="C286" s="48" t="s">
        <v>281</v>
      </c>
      <c r="D286" s="48" t="s">
        <v>352</v>
      </c>
      <c r="E286" s="48" t="s">
        <v>60</v>
      </c>
      <c r="F286" s="49">
        <v>1143</v>
      </c>
      <c r="G286" s="50">
        <v>1900</v>
      </c>
      <c r="H286" s="49">
        <f t="shared" si="47"/>
        <v>757</v>
      </c>
      <c r="I286" s="49">
        <f t="shared" si="43"/>
        <v>757</v>
      </c>
      <c r="J286" s="70">
        <v>8</v>
      </c>
      <c r="K286" s="48" t="str">
        <f t="shared" si="48"/>
        <v>11</v>
      </c>
      <c r="L286" s="48" t="str">
        <f t="shared" si="40"/>
        <v>19</v>
      </c>
      <c r="M286" s="48">
        <f t="shared" si="44"/>
        <v>8</v>
      </c>
      <c r="N286" s="48" t="str">
        <f t="shared" si="45"/>
        <v>57</v>
      </c>
      <c r="O286" s="48" t="str">
        <f>IF(F286=0,"PERNOITE",IF(H286&lt;0,"PERNOITE","INTEGRAL"))</f>
        <v>INTEGRAL</v>
      </c>
      <c r="P286" s="48" t="str">
        <f t="shared" si="49"/>
        <v>EVENTUAL</v>
      </c>
      <c r="Q286" s="51">
        <f t="shared" si="46"/>
        <v>22</v>
      </c>
      <c r="R286" s="52">
        <v>1</v>
      </c>
    </row>
    <row r="287" spans="2:18">
      <c r="B287" s="47">
        <v>2</v>
      </c>
      <c r="C287" s="48" t="s">
        <v>281</v>
      </c>
      <c r="D287" s="48" t="s">
        <v>353</v>
      </c>
      <c r="E287" s="48" t="s">
        <v>163</v>
      </c>
      <c r="F287" s="49">
        <v>1143</v>
      </c>
      <c r="G287" s="50">
        <v>1900</v>
      </c>
      <c r="H287" s="49">
        <f t="shared" si="47"/>
        <v>757</v>
      </c>
      <c r="I287" s="49">
        <f t="shared" si="43"/>
        <v>757</v>
      </c>
      <c r="J287" s="70">
        <v>8</v>
      </c>
      <c r="K287" s="48" t="str">
        <f t="shared" si="48"/>
        <v>11</v>
      </c>
      <c r="L287" s="48" t="str">
        <f t="shared" si="40"/>
        <v>19</v>
      </c>
      <c r="M287" s="48">
        <f t="shared" si="44"/>
        <v>8</v>
      </c>
      <c r="N287" s="48" t="str">
        <f t="shared" si="45"/>
        <v>57</v>
      </c>
      <c r="O287" s="48" t="str">
        <f>IF(F287=0,"PERNOITE",IF(H287&lt;0,"PERNOITE","INTEGRAL"))</f>
        <v>INTEGRAL</v>
      </c>
      <c r="P287" s="48" t="str">
        <f t="shared" si="49"/>
        <v>EVENTUAL</v>
      </c>
      <c r="Q287" s="51">
        <f t="shared" si="46"/>
        <v>22</v>
      </c>
      <c r="R287" s="52">
        <v>1</v>
      </c>
    </row>
    <row r="288" spans="2:18">
      <c r="B288" s="47">
        <v>2</v>
      </c>
      <c r="C288" s="48" t="s">
        <v>281</v>
      </c>
      <c r="D288" s="48" t="s">
        <v>354</v>
      </c>
      <c r="E288" s="48" t="s">
        <v>85</v>
      </c>
      <c r="F288" s="49">
        <v>1143</v>
      </c>
      <c r="G288" s="50">
        <v>1900</v>
      </c>
      <c r="H288" s="49">
        <f t="shared" si="47"/>
        <v>757</v>
      </c>
      <c r="I288" s="49">
        <f t="shared" si="43"/>
        <v>757</v>
      </c>
      <c r="J288" s="70">
        <v>8</v>
      </c>
      <c r="K288" s="48" t="str">
        <f t="shared" si="48"/>
        <v>11</v>
      </c>
      <c r="L288" s="48" t="str">
        <f t="shared" si="40"/>
        <v>19</v>
      </c>
      <c r="M288" s="48">
        <f t="shared" si="44"/>
        <v>8</v>
      </c>
      <c r="N288" s="48" t="str">
        <f t="shared" si="45"/>
        <v>57</v>
      </c>
      <c r="O288" s="48" t="str">
        <f>IF(F288=0,"PERNOITE",IF(H288&lt;0,"PERNOITE","INTEGRAL"))</f>
        <v>INTEGRAL</v>
      </c>
      <c r="P288" s="48" t="str">
        <f t="shared" si="49"/>
        <v>EVENTUAL</v>
      </c>
      <c r="Q288" s="51">
        <f t="shared" si="46"/>
        <v>22</v>
      </c>
      <c r="R288" s="52">
        <v>1</v>
      </c>
    </row>
    <row r="289" spans="2:18">
      <c r="B289" s="47">
        <v>2</v>
      </c>
      <c r="C289" s="48" t="s">
        <v>281</v>
      </c>
      <c r="D289" s="48" t="s">
        <v>355</v>
      </c>
      <c r="E289" s="48" t="s">
        <v>60</v>
      </c>
      <c r="F289" s="49">
        <v>1173</v>
      </c>
      <c r="G289" s="50">
        <v>1930</v>
      </c>
      <c r="H289" s="49">
        <f t="shared" si="47"/>
        <v>757</v>
      </c>
      <c r="I289" s="49">
        <f t="shared" si="43"/>
        <v>757</v>
      </c>
      <c r="J289" s="70">
        <v>8</v>
      </c>
      <c r="K289" s="48" t="str">
        <f t="shared" si="48"/>
        <v>11</v>
      </c>
      <c r="L289" s="48" t="str">
        <f t="shared" si="40"/>
        <v>19</v>
      </c>
      <c r="M289" s="48">
        <f t="shared" si="44"/>
        <v>8</v>
      </c>
      <c r="N289" s="48" t="str">
        <f t="shared" si="45"/>
        <v>57</v>
      </c>
      <c r="O289" s="48" t="str">
        <f>IF(F289=0,"PERNOITE",IF(H289&lt;0,"PERNOITE","INTEGRAL"))</f>
        <v>INTEGRAL</v>
      </c>
      <c r="P289" s="48" t="str">
        <f t="shared" si="49"/>
        <v>EVENTUAL</v>
      </c>
      <c r="Q289" s="51">
        <f t="shared" si="46"/>
        <v>22</v>
      </c>
      <c r="R289" s="52">
        <v>1</v>
      </c>
    </row>
    <row r="290" spans="2:18">
      <c r="B290" s="47">
        <v>2</v>
      </c>
      <c r="C290" s="48" t="s">
        <v>281</v>
      </c>
      <c r="D290" s="48" t="s">
        <v>356</v>
      </c>
      <c r="E290" s="48" t="s">
        <v>60</v>
      </c>
      <c r="F290" s="49">
        <v>1173</v>
      </c>
      <c r="G290" s="50">
        <v>1930</v>
      </c>
      <c r="H290" s="49">
        <f t="shared" si="47"/>
        <v>757</v>
      </c>
      <c r="I290" s="49">
        <f t="shared" si="43"/>
        <v>757</v>
      </c>
      <c r="J290" s="70">
        <v>8</v>
      </c>
      <c r="K290" s="48" t="str">
        <f t="shared" si="48"/>
        <v>11</v>
      </c>
      <c r="L290" s="48" t="str">
        <f t="shared" si="40"/>
        <v>19</v>
      </c>
      <c r="M290" s="48">
        <f t="shared" si="44"/>
        <v>8</v>
      </c>
      <c r="N290" s="48" t="str">
        <f t="shared" si="45"/>
        <v>57</v>
      </c>
      <c r="O290" s="48" t="str">
        <f>IF(F290=0,"PERNOITE",IF(H290&lt;0,"PERNOITE","INTEGRAL"))</f>
        <v>INTEGRAL</v>
      </c>
      <c r="P290" s="48" t="str">
        <f t="shared" si="49"/>
        <v>EVENTUAL</v>
      </c>
      <c r="Q290" s="51">
        <f t="shared" si="46"/>
        <v>22</v>
      </c>
      <c r="R290" s="52">
        <v>1</v>
      </c>
    </row>
    <row r="291" spans="2:18">
      <c r="B291" s="47">
        <v>2</v>
      </c>
      <c r="C291" s="48" t="s">
        <v>281</v>
      </c>
      <c r="D291" s="48" t="s">
        <v>357</v>
      </c>
      <c r="E291" s="48" t="s">
        <v>60</v>
      </c>
      <c r="F291" s="49">
        <v>1188</v>
      </c>
      <c r="G291" s="50">
        <v>1945</v>
      </c>
      <c r="H291" s="49">
        <f t="shared" si="47"/>
        <v>757</v>
      </c>
      <c r="I291" s="49">
        <f t="shared" si="43"/>
        <v>757</v>
      </c>
      <c r="J291" s="70">
        <v>8</v>
      </c>
      <c r="K291" s="48" t="str">
        <f t="shared" si="48"/>
        <v>11</v>
      </c>
      <c r="L291" s="48" t="str">
        <f t="shared" si="40"/>
        <v>19</v>
      </c>
      <c r="M291" s="48">
        <f t="shared" si="44"/>
        <v>8</v>
      </c>
      <c r="N291" s="48" t="str">
        <f t="shared" si="45"/>
        <v>57</v>
      </c>
      <c r="O291" s="48" t="str">
        <f>IF(F291=0,"PERNOITE",IF(H291&lt;0,"PERNOITE","INTEGRAL"))</f>
        <v>INTEGRAL</v>
      </c>
      <c r="P291" s="48" t="str">
        <f t="shared" si="49"/>
        <v>EVENTUAL</v>
      </c>
      <c r="Q291" s="51">
        <f t="shared" si="46"/>
        <v>22</v>
      </c>
      <c r="R291" s="52">
        <v>1</v>
      </c>
    </row>
    <row r="292" spans="2:18">
      <c r="B292" s="47">
        <v>1</v>
      </c>
      <c r="C292" s="48" t="s">
        <v>281</v>
      </c>
      <c r="D292" s="48" t="s">
        <v>358</v>
      </c>
      <c r="E292" s="48" t="s">
        <v>78</v>
      </c>
      <c r="F292" s="49">
        <v>1142</v>
      </c>
      <c r="G292" s="50">
        <v>2000</v>
      </c>
      <c r="H292" s="49">
        <f t="shared" si="47"/>
        <v>858</v>
      </c>
      <c r="I292" s="49">
        <f t="shared" si="43"/>
        <v>858</v>
      </c>
      <c r="J292" s="70">
        <v>9</v>
      </c>
      <c r="K292" s="48" t="str">
        <f t="shared" si="48"/>
        <v>11</v>
      </c>
      <c r="L292" s="48" t="str">
        <f t="shared" si="48"/>
        <v>20</v>
      </c>
      <c r="M292" s="48">
        <f t="shared" si="44"/>
        <v>9</v>
      </c>
      <c r="N292" s="48" t="str">
        <f t="shared" si="45"/>
        <v>58</v>
      </c>
      <c r="O292" s="48" t="str">
        <f>IF(F292=0,"PERNOITE",IF(H292&lt;0,"PERNOITE","INTEGRAL"))</f>
        <v>INTEGRAL</v>
      </c>
      <c r="P292" s="48" t="str">
        <f t="shared" si="49"/>
        <v>MENSALISTA</v>
      </c>
      <c r="Q292" s="51">
        <f t="shared" si="46"/>
        <v>9.6</v>
      </c>
      <c r="R292" s="52">
        <v>1</v>
      </c>
    </row>
    <row r="293" spans="2:18">
      <c r="B293" s="47">
        <v>1</v>
      </c>
      <c r="C293" s="48" t="s">
        <v>281</v>
      </c>
      <c r="D293" s="48" t="s">
        <v>359</v>
      </c>
      <c r="E293" s="48" t="s">
        <v>58</v>
      </c>
      <c r="F293" s="49">
        <v>1142</v>
      </c>
      <c r="G293" s="50">
        <v>2000</v>
      </c>
      <c r="H293" s="49">
        <f t="shared" si="47"/>
        <v>858</v>
      </c>
      <c r="I293" s="49">
        <f t="shared" si="43"/>
        <v>858</v>
      </c>
      <c r="J293" s="70">
        <v>9</v>
      </c>
      <c r="K293" s="48" t="str">
        <f t="shared" si="48"/>
        <v>11</v>
      </c>
      <c r="L293" s="48" t="str">
        <f t="shared" si="48"/>
        <v>20</v>
      </c>
      <c r="M293" s="48">
        <f t="shared" si="44"/>
        <v>9</v>
      </c>
      <c r="N293" s="48" t="str">
        <f t="shared" si="45"/>
        <v>58</v>
      </c>
      <c r="O293" s="48" t="str">
        <f>IF(F293=0,"PERNOITE",IF(H293&lt;0,"PERNOITE","INTEGRAL"))</f>
        <v>INTEGRAL</v>
      </c>
      <c r="P293" s="48" t="str">
        <f t="shared" si="49"/>
        <v>MENSALISTA</v>
      </c>
      <c r="Q293" s="51">
        <f t="shared" si="46"/>
        <v>9.6</v>
      </c>
      <c r="R293" s="52">
        <v>1</v>
      </c>
    </row>
    <row r="294" spans="2:18">
      <c r="B294" s="47">
        <v>1</v>
      </c>
      <c r="C294" s="48" t="s">
        <v>281</v>
      </c>
      <c r="D294" s="48" t="s">
        <v>360</v>
      </c>
      <c r="E294" s="48" t="s">
        <v>66</v>
      </c>
      <c r="F294" s="49">
        <v>1142</v>
      </c>
      <c r="G294" s="50">
        <v>2000</v>
      </c>
      <c r="H294" s="49">
        <f t="shared" si="47"/>
        <v>858</v>
      </c>
      <c r="I294" s="49">
        <f t="shared" si="43"/>
        <v>858</v>
      </c>
      <c r="J294" s="70">
        <v>9</v>
      </c>
      <c r="K294" s="48" t="str">
        <f t="shared" si="48"/>
        <v>11</v>
      </c>
      <c r="L294" s="48" t="str">
        <f t="shared" si="48"/>
        <v>20</v>
      </c>
      <c r="M294" s="48">
        <f t="shared" si="44"/>
        <v>9</v>
      </c>
      <c r="N294" s="48" t="str">
        <f t="shared" si="45"/>
        <v>58</v>
      </c>
      <c r="O294" s="48" t="str">
        <f>IF(F294=0,"PERNOITE",IF(H294&lt;0,"PERNOITE","INTEGRAL"))</f>
        <v>INTEGRAL</v>
      </c>
      <c r="P294" s="48" t="str">
        <f t="shared" si="49"/>
        <v>MENSALISTA</v>
      </c>
      <c r="Q294" s="51">
        <f t="shared" si="46"/>
        <v>9.6</v>
      </c>
      <c r="R294" s="52">
        <v>1</v>
      </c>
    </row>
    <row r="295" spans="2:18">
      <c r="B295" s="47">
        <v>1</v>
      </c>
      <c r="C295" s="48" t="s">
        <v>281</v>
      </c>
      <c r="D295" s="48" t="s">
        <v>361</v>
      </c>
      <c r="E295" s="48" t="s">
        <v>58</v>
      </c>
      <c r="F295" s="49">
        <v>1157</v>
      </c>
      <c r="G295" s="50">
        <v>2015</v>
      </c>
      <c r="H295" s="49">
        <f t="shared" si="47"/>
        <v>858</v>
      </c>
      <c r="I295" s="49">
        <f t="shared" si="43"/>
        <v>858</v>
      </c>
      <c r="J295" s="70">
        <v>9</v>
      </c>
      <c r="K295" s="48" t="str">
        <f t="shared" si="48"/>
        <v>11</v>
      </c>
      <c r="L295" s="48" t="str">
        <f t="shared" si="48"/>
        <v>20</v>
      </c>
      <c r="M295" s="48">
        <f t="shared" si="44"/>
        <v>9</v>
      </c>
      <c r="N295" s="48" t="str">
        <f t="shared" si="45"/>
        <v>58</v>
      </c>
      <c r="O295" s="48" t="str">
        <f>IF(F295=0,"PERNOITE",IF(H295&lt;0,"PERNOITE","INTEGRAL"))</f>
        <v>INTEGRAL</v>
      </c>
      <c r="P295" s="48" t="str">
        <f t="shared" si="49"/>
        <v>MENSALISTA</v>
      </c>
      <c r="Q295" s="51">
        <f t="shared" si="46"/>
        <v>9.6</v>
      </c>
      <c r="R295" s="52">
        <v>1</v>
      </c>
    </row>
    <row r="296" spans="2:18">
      <c r="B296" s="47">
        <v>1</v>
      </c>
      <c r="C296" s="48" t="s">
        <v>281</v>
      </c>
      <c r="D296" s="48" t="s">
        <v>362</v>
      </c>
      <c r="E296" s="48" t="s">
        <v>58</v>
      </c>
      <c r="F296" s="49">
        <v>1172</v>
      </c>
      <c r="G296" s="50">
        <v>2030</v>
      </c>
      <c r="H296" s="49">
        <f t="shared" si="47"/>
        <v>858</v>
      </c>
      <c r="I296" s="49">
        <f t="shared" si="43"/>
        <v>858</v>
      </c>
      <c r="J296" s="70">
        <v>9</v>
      </c>
      <c r="K296" s="48" t="str">
        <f t="shared" si="48"/>
        <v>11</v>
      </c>
      <c r="L296" s="48" t="str">
        <f t="shared" si="48"/>
        <v>20</v>
      </c>
      <c r="M296" s="48">
        <f t="shared" si="44"/>
        <v>9</v>
      </c>
      <c r="N296" s="48" t="str">
        <f t="shared" si="45"/>
        <v>58</v>
      </c>
      <c r="O296" s="48" t="str">
        <f>IF(F296=0,"PERNOITE",IF(H296&lt;0,"PERNOITE","INTEGRAL"))</f>
        <v>INTEGRAL</v>
      </c>
      <c r="P296" s="48" t="str">
        <f t="shared" si="49"/>
        <v>MENSALISTA</v>
      </c>
      <c r="Q296" s="51">
        <f t="shared" si="46"/>
        <v>9.6</v>
      </c>
      <c r="R296" s="52">
        <v>1</v>
      </c>
    </row>
    <row r="297" spans="2:18">
      <c r="B297" s="47">
        <v>1</v>
      </c>
      <c r="C297" s="48" t="s">
        <v>281</v>
      </c>
      <c r="D297" s="48" t="s">
        <v>363</v>
      </c>
      <c r="E297" s="48" t="s">
        <v>60</v>
      </c>
      <c r="F297" s="49">
        <v>1187</v>
      </c>
      <c r="G297" s="50">
        <v>2045</v>
      </c>
      <c r="H297" s="49">
        <f t="shared" si="47"/>
        <v>858</v>
      </c>
      <c r="I297" s="49">
        <f t="shared" si="43"/>
        <v>858</v>
      </c>
      <c r="J297" s="70">
        <v>9</v>
      </c>
      <c r="K297" s="48" t="str">
        <f t="shared" si="48"/>
        <v>11</v>
      </c>
      <c r="L297" s="48" t="str">
        <f t="shared" si="48"/>
        <v>20</v>
      </c>
      <c r="M297" s="48">
        <f t="shared" si="44"/>
        <v>9</v>
      </c>
      <c r="N297" s="48" t="str">
        <f t="shared" si="45"/>
        <v>58</v>
      </c>
      <c r="O297" s="48" t="str">
        <f>IF(F297=0,"PERNOITE",IF(H297&lt;0,"PERNOITE","INTEGRAL"))</f>
        <v>INTEGRAL</v>
      </c>
      <c r="P297" s="48" t="str">
        <f t="shared" si="49"/>
        <v>MENSALISTA</v>
      </c>
      <c r="Q297" s="51">
        <f t="shared" si="46"/>
        <v>9.6</v>
      </c>
      <c r="R297" s="52">
        <v>1</v>
      </c>
    </row>
    <row r="298" spans="2:18">
      <c r="B298" s="47">
        <v>1</v>
      </c>
      <c r="C298" s="48" t="s">
        <v>281</v>
      </c>
      <c r="D298" s="48" t="s">
        <v>364</v>
      </c>
      <c r="E298" s="48" t="s">
        <v>64</v>
      </c>
      <c r="F298" s="49">
        <v>1187</v>
      </c>
      <c r="G298" s="50">
        <v>2045</v>
      </c>
      <c r="H298" s="49">
        <f t="shared" si="47"/>
        <v>858</v>
      </c>
      <c r="I298" s="49">
        <f t="shared" si="43"/>
        <v>858</v>
      </c>
      <c r="J298" s="70">
        <v>9</v>
      </c>
      <c r="K298" s="48" t="str">
        <f t="shared" si="48"/>
        <v>11</v>
      </c>
      <c r="L298" s="48" t="str">
        <f t="shared" si="48"/>
        <v>20</v>
      </c>
      <c r="M298" s="48">
        <f t="shared" si="44"/>
        <v>9</v>
      </c>
      <c r="N298" s="48" t="str">
        <f t="shared" si="45"/>
        <v>58</v>
      </c>
      <c r="O298" s="48" t="str">
        <f>IF(F298=0,"PERNOITE",IF(H298&lt;0,"PERNOITE","INTEGRAL"))</f>
        <v>INTEGRAL</v>
      </c>
      <c r="P298" s="48" t="str">
        <f t="shared" si="49"/>
        <v>MENSALISTA</v>
      </c>
      <c r="Q298" s="51">
        <f t="shared" si="46"/>
        <v>9.6</v>
      </c>
      <c r="R298" s="52">
        <v>1</v>
      </c>
    </row>
    <row r="299" spans="2:18">
      <c r="B299" s="47">
        <v>1</v>
      </c>
      <c r="C299" s="48" t="s">
        <v>281</v>
      </c>
      <c r="D299" s="48" t="s">
        <v>365</v>
      </c>
      <c r="E299" s="48" t="s">
        <v>60</v>
      </c>
      <c r="F299" s="49">
        <v>1187</v>
      </c>
      <c r="G299" s="50">
        <v>2045</v>
      </c>
      <c r="H299" s="49">
        <f t="shared" si="47"/>
        <v>858</v>
      </c>
      <c r="I299" s="49">
        <f t="shared" si="43"/>
        <v>858</v>
      </c>
      <c r="J299" s="70">
        <v>9</v>
      </c>
      <c r="K299" s="48" t="str">
        <f t="shared" si="48"/>
        <v>11</v>
      </c>
      <c r="L299" s="48" t="str">
        <f t="shared" si="48"/>
        <v>20</v>
      </c>
      <c r="M299" s="48">
        <f t="shared" si="44"/>
        <v>9</v>
      </c>
      <c r="N299" s="48" t="str">
        <f t="shared" si="45"/>
        <v>58</v>
      </c>
      <c r="O299" s="48" t="str">
        <f>IF(F299=0,"PERNOITE",IF(H299&lt;0,"PERNOITE","INTEGRAL"))</f>
        <v>INTEGRAL</v>
      </c>
      <c r="P299" s="48" t="str">
        <f t="shared" si="49"/>
        <v>MENSALISTA</v>
      </c>
      <c r="Q299" s="51">
        <f t="shared" si="46"/>
        <v>9.6</v>
      </c>
      <c r="R299" s="52">
        <v>1</v>
      </c>
    </row>
    <row r="300" spans="2:18">
      <c r="B300" s="47">
        <v>1</v>
      </c>
      <c r="C300" s="48" t="s">
        <v>281</v>
      </c>
      <c r="D300" s="48" t="s">
        <v>366</v>
      </c>
      <c r="E300" s="48" t="s">
        <v>62</v>
      </c>
      <c r="F300" s="49">
        <v>1187</v>
      </c>
      <c r="G300" s="50">
        <v>2045</v>
      </c>
      <c r="H300" s="49">
        <f t="shared" si="47"/>
        <v>858</v>
      </c>
      <c r="I300" s="49">
        <f t="shared" si="43"/>
        <v>858</v>
      </c>
      <c r="J300" s="70">
        <v>9</v>
      </c>
      <c r="K300" s="48" t="str">
        <f t="shared" si="48"/>
        <v>11</v>
      </c>
      <c r="L300" s="48" t="str">
        <f t="shared" si="48"/>
        <v>20</v>
      </c>
      <c r="M300" s="48">
        <f t="shared" si="44"/>
        <v>9</v>
      </c>
      <c r="N300" s="48" t="str">
        <f t="shared" si="45"/>
        <v>58</v>
      </c>
      <c r="O300" s="48" t="str">
        <f>IF(F300=0,"PERNOITE",IF(H300&lt;0,"PERNOITE","INTEGRAL"))</f>
        <v>INTEGRAL</v>
      </c>
      <c r="P300" s="48" t="str">
        <f t="shared" si="49"/>
        <v>MENSALISTA</v>
      </c>
      <c r="Q300" s="51">
        <f t="shared" si="46"/>
        <v>9.6</v>
      </c>
      <c r="R300" s="52">
        <v>1</v>
      </c>
    </row>
    <row r="301" spans="2:18">
      <c r="B301" s="47">
        <v>1</v>
      </c>
      <c r="C301" s="48" t="s">
        <v>281</v>
      </c>
      <c r="D301" s="48" t="s">
        <v>367</v>
      </c>
      <c r="E301" s="48" t="s">
        <v>66</v>
      </c>
      <c r="F301" s="49">
        <v>1187</v>
      </c>
      <c r="G301" s="50">
        <v>2045</v>
      </c>
      <c r="H301" s="49">
        <f t="shared" si="47"/>
        <v>858</v>
      </c>
      <c r="I301" s="49">
        <f t="shared" si="43"/>
        <v>858</v>
      </c>
      <c r="J301" s="70">
        <v>9</v>
      </c>
      <c r="K301" s="48" t="str">
        <f t="shared" si="48"/>
        <v>11</v>
      </c>
      <c r="L301" s="48" t="str">
        <f t="shared" si="48"/>
        <v>20</v>
      </c>
      <c r="M301" s="48">
        <f t="shared" si="44"/>
        <v>9</v>
      </c>
      <c r="N301" s="48" t="str">
        <f t="shared" si="45"/>
        <v>58</v>
      </c>
      <c r="O301" s="48" t="str">
        <f>IF(F301=0,"PERNOITE",IF(H301&lt;0,"PERNOITE","INTEGRAL"))</f>
        <v>INTEGRAL</v>
      </c>
      <c r="P301" s="48" t="str">
        <f t="shared" si="49"/>
        <v>MENSALISTA</v>
      </c>
      <c r="Q301" s="51">
        <f t="shared" si="46"/>
        <v>9.6</v>
      </c>
      <c r="R301" s="52">
        <v>1</v>
      </c>
    </row>
    <row r="302" spans="2:18">
      <c r="B302" s="47">
        <v>1</v>
      </c>
      <c r="C302" s="48" t="s">
        <v>281</v>
      </c>
      <c r="D302" s="48" t="s">
        <v>368</v>
      </c>
      <c r="E302" s="48" t="s">
        <v>58</v>
      </c>
      <c r="F302" s="49">
        <v>1274</v>
      </c>
      <c r="G302" s="50">
        <v>2115</v>
      </c>
      <c r="H302" s="49">
        <f t="shared" si="47"/>
        <v>841</v>
      </c>
      <c r="I302" s="49">
        <f t="shared" si="43"/>
        <v>841</v>
      </c>
      <c r="J302" s="70">
        <v>9</v>
      </c>
      <c r="K302" s="48" t="str">
        <f t="shared" si="48"/>
        <v>12</v>
      </c>
      <c r="L302" s="48" t="str">
        <f t="shared" si="48"/>
        <v>21</v>
      </c>
      <c r="M302" s="48">
        <f t="shared" si="44"/>
        <v>9</v>
      </c>
      <c r="N302" s="48" t="str">
        <f t="shared" si="45"/>
        <v>41</v>
      </c>
      <c r="O302" s="48" t="str">
        <f>IF(F302=0,"PERNOITE",IF(H302&lt;0,"PERNOITE","INTEGRAL"))</f>
        <v>INTEGRAL</v>
      </c>
      <c r="P302" s="48" t="str">
        <f t="shared" si="49"/>
        <v>MENSALISTA</v>
      </c>
      <c r="Q302" s="51">
        <f t="shared" si="46"/>
        <v>9.6</v>
      </c>
      <c r="R302" s="52">
        <v>1</v>
      </c>
    </row>
    <row r="303" spans="2:18">
      <c r="B303" s="47">
        <v>1</v>
      </c>
      <c r="C303" s="48" t="s">
        <v>281</v>
      </c>
      <c r="D303" s="48" t="s">
        <v>369</v>
      </c>
      <c r="E303" s="48" t="s">
        <v>58</v>
      </c>
      <c r="F303" s="49">
        <v>1274</v>
      </c>
      <c r="G303" s="50">
        <v>2115</v>
      </c>
      <c r="H303" s="49">
        <f t="shared" si="47"/>
        <v>841</v>
      </c>
      <c r="I303" s="49">
        <f t="shared" si="43"/>
        <v>841</v>
      </c>
      <c r="J303" s="70">
        <v>9</v>
      </c>
      <c r="K303" s="48" t="str">
        <f t="shared" si="48"/>
        <v>12</v>
      </c>
      <c r="L303" s="48" t="str">
        <f t="shared" si="48"/>
        <v>21</v>
      </c>
      <c r="M303" s="48">
        <f t="shared" si="44"/>
        <v>9</v>
      </c>
      <c r="N303" s="48" t="str">
        <f t="shared" si="45"/>
        <v>41</v>
      </c>
      <c r="O303" s="48" t="str">
        <f>IF(F303=0,"PERNOITE",IF(H303&lt;0,"PERNOITE","INTEGRAL"))</f>
        <v>INTEGRAL</v>
      </c>
      <c r="P303" s="48" t="str">
        <f t="shared" si="49"/>
        <v>MENSALISTA</v>
      </c>
      <c r="Q303" s="51">
        <f t="shared" si="46"/>
        <v>9.6</v>
      </c>
      <c r="R303" s="52">
        <v>1</v>
      </c>
    </row>
    <row r="304" spans="2:18">
      <c r="B304" s="47">
        <v>1</v>
      </c>
      <c r="C304" s="48" t="s">
        <v>281</v>
      </c>
      <c r="D304" s="48" t="s">
        <v>370</v>
      </c>
      <c r="E304" s="48" t="s">
        <v>66</v>
      </c>
      <c r="F304" s="49">
        <v>1289</v>
      </c>
      <c r="G304" s="50">
        <v>2130</v>
      </c>
      <c r="H304" s="49">
        <f t="shared" si="47"/>
        <v>841</v>
      </c>
      <c r="I304" s="49">
        <f t="shared" si="43"/>
        <v>841</v>
      </c>
      <c r="J304" s="70">
        <v>9</v>
      </c>
      <c r="K304" s="48" t="str">
        <f t="shared" si="48"/>
        <v>12</v>
      </c>
      <c r="L304" s="48" t="str">
        <f t="shared" si="48"/>
        <v>21</v>
      </c>
      <c r="M304" s="48">
        <f t="shared" si="44"/>
        <v>9</v>
      </c>
      <c r="N304" s="48" t="str">
        <f t="shared" si="45"/>
        <v>41</v>
      </c>
      <c r="O304" s="48" t="str">
        <f>IF(F304=0,"PERNOITE",IF(H304&lt;0,"PERNOITE","INTEGRAL"))</f>
        <v>INTEGRAL</v>
      </c>
      <c r="P304" s="48" t="str">
        <f t="shared" si="49"/>
        <v>MENSALISTA</v>
      </c>
      <c r="Q304" s="51">
        <f t="shared" si="46"/>
        <v>9.6</v>
      </c>
      <c r="R304" s="52">
        <v>1</v>
      </c>
    </row>
    <row r="305" spans="2:18">
      <c r="B305" s="47">
        <v>1</v>
      </c>
      <c r="C305" s="48" t="s">
        <v>281</v>
      </c>
      <c r="D305" s="48" t="s">
        <v>371</v>
      </c>
      <c r="E305" s="48" t="s">
        <v>66</v>
      </c>
      <c r="F305" s="49">
        <v>1289</v>
      </c>
      <c r="G305" s="50">
        <v>2130</v>
      </c>
      <c r="H305" s="49">
        <f t="shared" si="47"/>
        <v>841</v>
      </c>
      <c r="I305" s="49">
        <f t="shared" si="43"/>
        <v>841</v>
      </c>
      <c r="J305" s="70">
        <v>9</v>
      </c>
      <c r="K305" s="48" t="str">
        <f t="shared" si="48"/>
        <v>12</v>
      </c>
      <c r="L305" s="48" t="str">
        <f t="shared" si="48"/>
        <v>21</v>
      </c>
      <c r="M305" s="48">
        <f t="shared" si="44"/>
        <v>9</v>
      </c>
      <c r="N305" s="48" t="str">
        <f t="shared" si="45"/>
        <v>41</v>
      </c>
      <c r="O305" s="48" t="str">
        <f>IF(F305=0,"PERNOITE",IF(H305&lt;0,"PERNOITE","INTEGRAL"))</f>
        <v>INTEGRAL</v>
      </c>
      <c r="P305" s="48" t="str">
        <f t="shared" si="49"/>
        <v>MENSALISTA</v>
      </c>
      <c r="Q305" s="51">
        <f t="shared" si="46"/>
        <v>9.6</v>
      </c>
      <c r="R305" s="52">
        <v>1</v>
      </c>
    </row>
    <row r="306" spans="2:18">
      <c r="B306" s="54">
        <v>1</v>
      </c>
      <c r="C306" s="55" t="s">
        <v>281</v>
      </c>
      <c r="D306" s="55" t="s">
        <v>372</v>
      </c>
      <c r="E306" s="55" t="s">
        <v>60</v>
      </c>
      <c r="F306" s="56">
        <v>1359</v>
      </c>
      <c r="G306" s="57">
        <v>2200</v>
      </c>
      <c r="H306" s="56">
        <f t="shared" si="47"/>
        <v>841</v>
      </c>
      <c r="I306" s="49">
        <f t="shared" si="43"/>
        <v>841</v>
      </c>
      <c r="J306" s="70">
        <v>9</v>
      </c>
      <c r="K306" s="55" t="str">
        <f t="shared" si="48"/>
        <v>13</v>
      </c>
      <c r="L306" s="55" t="str">
        <f t="shared" si="48"/>
        <v>22</v>
      </c>
      <c r="M306" s="55">
        <f t="shared" si="44"/>
        <v>9</v>
      </c>
      <c r="N306" s="55" t="str">
        <f t="shared" si="45"/>
        <v>41</v>
      </c>
      <c r="O306" s="55" t="str">
        <f>IF(F306=0,"PERNOITE",IF(H306&lt;0,"PERNOITE","INTEGRAL"))</f>
        <v>INTEGRAL</v>
      </c>
      <c r="P306" s="55" t="str">
        <f t="shared" si="49"/>
        <v>MENSALISTA</v>
      </c>
      <c r="Q306" s="58">
        <f t="shared" si="46"/>
        <v>9.6</v>
      </c>
      <c r="R306" s="52">
        <v>1</v>
      </c>
    </row>
    <row r="307" spans="2:18" s="64" customFormat="1">
      <c r="B307" s="59"/>
      <c r="C307" s="59"/>
      <c r="D307" s="59"/>
      <c r="E307" s="59"/>
      <c r="F307" s="60"/>
      <c r="G307" s="61"/>
      <c r="H307" s="60"/>
      <c r="I307" s="60"/>
      <c r="J307" s="60"/>
      <c r="K307" s="59"/>
      <c r="L307" s="59"/>
      <c r="M307" s="59"/>
      <c r="N307" s="59"/>
      <c r="O307" s="59"/>
      <c r="P307" s="59"/>
      <c r="Q307" s="62"/>
      <c r="R307" s="63"/>
    </row>
    <row r="308" spans="2:18" s="64" customFormat="1">
      <c r="B308" s="59"/>
      <c r="C308" s="59"/>
      <c r="D308" s="59"/>
      <c r="E308" s="59"/>
      <c r="F308" s="60"/>
      <c r="G308" s="61"/>
      <c r="H308" s="60"/>
      <c r="I308" s="60"/>
      <c r="J308" s="60"/>
      <c r="K308" s="59"/>
      <c r="L308" s="59"/>
      <c r="M308" s="59"/>
      <c r="N308" s="59"/>
      <c r="O308" s="59"/>
      <c r="P308" s="59"/>
      <c r="Q308" s="62"/>
      <c r="R308" s="63"/>
    </row>
    <row r="309" spans="2:18" s="64" customFormat="1">
      <c r="B309" s="59"/>
      <c r="C309" s="59"/>
      <c r="D309" s="59"/>
      <c r="E309" s="59"/>
      <c r="F309" s="60"/>
      <c r="G309" s="61"/>
      <c r="H309" s="60"/>
      <c r="I309" s="60"/>
      <c r="J309" s="60"/>
      <c r="K309" s="59"/>
      <c r="L309" s="59"/>
      <c r="M309" s="59"/>
      <c r="N309" s="59"/>
      <c r="O309" s="59"/>
      <c r="P309" s="59"/>
      <c r="Q309" s="62"/>
      <c r="R309" s="63"/>
    </row>
    <row r="310" spans="2:18" s="64" customFormat="1">
      <c r="D310" s="59"/>
      <c r="E310" s="59"/>
      <c r="F310" s="60"/>
      <c r="G310" s="61"/>
      <c r="H310" s="60"/>
      <c r="I310" s="60"/>
      <c r="J310" s="60"/>
      <c r="K310" s="59"/>
      <c r="L310" s="59"/>
      <c r="M310" s="59"/>
      <c r="N310" s="59"/>
      <c r="O310" s="59"/>
      <c r="P310" s="59"/>
      <c r="Q310" s="62"/>
      <c r="R310" s="63"/>
    </row>
    <row r="311" spans="2:18" s="64" customFormat="1">
      <c r="D311" s="59"/>
      <c r="E311" s="59"/>
      <c r="F311" s="60"/>
      <c r="G311" s="61"/>
      <c r="H311" s="60"/>
      <c r="I311" s="60"/>
      <c r="J311" s="60"/>
      <c r="K311" s="59"/>
      <c r="L311" s="59"/>
      <c r="M311" s="59"/>
      <c r="N311" s="59"/>
      <c r="O311" s="59"/>
      <c r="P311" s="59"/>
      <c r="Q311" s="62"/>
      <c r="R311" s="63"/>
    </row>
    <row r="312" spans="2:18" s="64" customFormat="1">
      <c r="D312" s="59"/>
      <c r="E312" s="59"/>
      <c r="F312" s="60"/>
      <c r="G312" s="61"/>
      <c r="H312" s="60"/>
      <c r="I312" s="60"/>
      <c r="J312" s="60"/>
      <c r="K312" s="59"/>
      <c r="L312" s="59"/>
      <c r="M312" s="59"/>
      <c r="N312" s="59"/>
      <c r="O312" s="59"/>
      <c r="P312" s="59"/>
      <c r="Q312" s="62"/>
      <c r="R312" s="63"/>
    </row>
    <row r="313" spans="2:18" s="64" customFormat="1">
      <c r="D313" s="59"/>
      <c r="E313" s="59"/>
      <c r="F313" s="60"/>
      <c r="G313" s="61"/>
      <c r="H313" s="60"/>
      <c r="I313" s="60"/>
      <c r="J313" s="60"/>
      <c r="K313" s="59"/>
      <c r="L313" s="59"/>
      <c r="M313" s="59"/>
      <c r="N313" s="59"/>
      <c r="O313" s="59"/>
      <c r="P313" s="59"/>
      <c r="Q313" s="62"/>
      <c r="R313" s="63"/>
    </row>
    <row r="314" spans="2:18" s="64" customFormat="1">
      <c r="D314" s="59"/>
      <c r="E314" s="59"/>
      <c r="F314" s="60"/>
      <c r="G314" s="61"/>
      <c r="H314" s="60"/>
      <c r="I314" s="60"/>
      <c r="J314" s="60"/>
      <c r="K314" s="59"/>
      <c r="L314" s="59"/>
      <c r="M314" s="59"/>
      <c r="N314" s="59"/>
      <c r="O314" s="59"/>
      <c r="P314" s="59"/>
      <c r="Q314" s="62"/>
      <c r="R314" s="63"/>
    </row>
    <row r="315" spans="2:18" s="64" customFormat="1">
      <c r="D315" s="59"/>
      <c r="E315" s="59"/>
      <c r="F315" s="60"/>
      <c r="G315" s="61"/>
      <c r="H315" s="60"/>
      <c r="I315" s="60"/>
      <c r="J315" s="60"/>
      <c r="K315" s="59"/>
      <c r="L315" s="59"/>
      <c r="M315" s="59"/>
      <c r="N315" s="59"/>
      <c r="O315" s="59"/>
      <c r="P315" s="59"/>
      <c r="Q315" s="62"/>
      <c r="R315" s="63"/>
    </row>
    <row r="316" spans="2:18" s="64" customFormat="1">
      <c r="D316" s="59"/>
      <c r="E316" s="59"/>
      <c r="F316" s="60"/>
      <c r="G316" s="61"/>
      <c r="H316" s="60"/>
      <c r="I316" s="60"/>
      <c r="J316" s="60"/>
      <c r="K316" s="59"/>
      <c r="L316" s="59"/>
      <c r="M316" s="59"/>
      <c r="N316" s="59"/>
      <c r="O316" s="59"/>
      <c r="P316" s="59"/>
      <c r="Q316" s="62"/>
      <c r="R316" s="63"/>
    </row>
    <row r="317" spans="2:18" s="64" customFormat="1">
      <c r="D317" s="59"/>
      <c r="E317" s="59"/>
      <c r="F317" s="60"/>
      <c r="G317" s="61"/>
      <c r="H317" s="60"/>
      <c r="I317" s="60"/>
      <c r="J317" s="60"/>
      <c r="K317" s="59"/>
      <c r="L317" s="59"/>
      <c r="M317" s="59"/>
      <c r="N317" s="59"/>
      <c r="O317" s="59"/>
      <c r="P317" s="59"/>
      <c r="Q317" s="62"/>
      <c r="R317" s="63"/>
    </row>
    <row r="318" spans="2:18" s="64" customFormat="1">
      <c r="D318" s="59"/>
      <c r="E318" s="59"/>
      <c r="F318" s="60"/>
      <c r="G318" s="61"/>
      <c r="H318" s="60"/>
      <c r="I318" s="60"/>
      <c r="J318" s="60"/>
      <c r="K318" s="59"/>
      <c r="L318" s="59"/>
      <c r="M318" s="59"/>
      <c r="N318" s="59"/>
      <c r="O318" s="59"/>
      <c r="P318" s="59"/>
      <c r="Q318" s="62"/>
      <c r="R318" s="63"/>
    </row>
    <row r="319" spans="2:18" s="64" customFormat="1">
      <c r="D319" s="59"/>
      <c r="E319" s="59"/>
      <c r="F319" s="60"/>
      <c r="G319" s="61"/>
      <c r="H319" s="60"/>
      <c r="I319" s="60"/>
      <c r="J319" s="60"/>
      <c r="K319" s="59"/>
      <c r="L319" s="59"/>
      <c r="M319" s="59"/>
      <c r="N319" s="59"/>
      <c r="O319" s="59"/>
      <c r="P319" s="59"/>
      <c r="Q319" s="62"/>
      <c r="R319" s="63"/>
    </row>
    <row r="320" spans="2:18" s="64" customFormat="1">
      <c r="D320" s="59"/>
      <c r="E320" s="59"/>
      <c r="F320" s="60"/>
      <c r="G320" s="61"/>
      <c r="H320" s="60"/>
      <c r="I320" s="60"/>
      <c r="J320" s="60"/>
      <c r="K320" s="59"/>
      <c r="L320" s="59"/>
      <c r="M320" s="59"/>
      <c r="N320" s="59"/>
      <c r="O320" s="59"/>
      <c r="P320" s="59"/>
      <c r="Q320" s="62"/>
      <c r="R320" s="63"/>
    </row>
    <row r="321" spans="2:18" s="64" customFormat="1">
      <c r="D321" s="59"/>
      <c r="E321" s="59"/>
      <c r="F321" s="60"/>
      <c r="G321" s="61"/>
      <c r="H321" s="60"/>
      <c r="I321" s="60"/>
      <c r="J321" s="60"/>
      <c r="K321" s="59"/>
      <c r="L321" s="59"/>
      <c r="M321" s="59"/>
      <c r="N321" s="59"/>
      <c r="O321" s="59"/>
      <c r="P321" s="59"/>
      <c r="Q321" s="62"/>
      <c r="R321" s="63"/>
    </row>
    <row r="322" spans="2:18" s="64" customFormat="1">
      <c r="D322" s="59"/>
      <c r="E322" s="59"/>
      <c r="F322" s="60"/>
      <c r="G322" s="61"/>
      <c r="H322" s="60"/>
      <c r="I322" s="60"/>
      <c r="J322" s="60"/>
      <c r="K322" s="59"/>
      <c r="L322" s="59"/>
      <c r="M322" s="59"/>
      <c r="N322" s="59"/>
      <c r="O322" s="59"/>
      <c r="P322" s="59"/>
      <c r="Q322" s="62"/>
      <c r="R322" s="63"/>
    </row>
    <row r="323" spans="2:18" s="64" customFormat="1">
      <c r="D323" s="59"/>
      <c r="E323" s="59"/>
      <c r="F323" s="60"/>
      <c r="G323" s="61"/>
      <c r="H323" s="60"/>
      <c r="I323" s="60"/>
      <c r="J323" s="60"/>
      <c r="K323" s="59"/>
      <c r="L323" s="59"/>
      <c r="M323" s="59"/>
      <c r="N323" s="59"/>
      <c r="O323" s="59"/>
      <c r="P323" s="59"/>
      <c r="Q323" s="62"/>
      <c r="R323" s="63"/>
    </row>
    <row r="324" spans="2:18" s="64" customFormat="1">
      <c r="D324" s="59"/>
      <c r="E324" s="59"/>
      <c r="F324" s="60"/>
      <c r="G324" s="61"/>
      <c r="H324" s="60"/>
      <c r="I324" s="60"/>
      <c r="J324" s="60"/>
      <c r="K324" s="59"/>
      <c r="L324" s="59"/>
      <c r="M324" s="59"/>
      <c r="N324" s="59"/>
      <c r="O324" s="59"/>
      <c r="P324" s="59"/>
      <c r="Q324" s="62"/>
      <c r="R324" s="63"/>
    </row>
    <row r="325" spans="2:18" s="64" customFormat="1">
      <c r="D325" s="59"/>
      <c r="E325" s="59"/>
      <c r="F325" s="60"/>
      <c r="G325" s="61"/>
      <c r="H325" s="60"/>
      <c r="I325" s="60"/>
      <c r="J325" s="60"/>
      <c r="K325" s="59"/>
      <c r="L325" s="59"/>
      <c r="M325" s="59"/>
      <c r="N325" s="59"/>
      <c r="O325" s="59"/>
      <c r="P325" s="59"/>
      <c r="Q325" s="62"/>
      <c r="R325" s="63"/>
    </row>
    <row r="326" spans="2:18" s="64" customFormat="1">
      <c r="D326" s="59"/>
      <c r="E326" s="59"/>
      <c r="F326" s="60"/>
      <c r="G326" s="61"/>
      <c r="H326" s="60"/>
      <c r="I326" s="60"/>
      <c r="J326" s="60"/>
      <c r="K326" s="59"/>
      <c r="L326" s="59"/>
      <c r="M326" s="59"/>
      <c r="N326" s="59"/>
      <c r="O326" s="59"/>
      <c r="P326" s="59"/>
      <c r="Q326" s="62"/>
      <c r="R326" s="63"/>
    </row>
    <row r="327" spans="2:18" s="64" customFormat="1">
      <c r="D327" s="59"/>
      <c r="E327" s="59"/>
      <c r="F327" s="60"/>
      <c r="G327" s="61"/>
      <c r="H327" s="60"/>
      <c r="I327" s="60"/>
      <c r="J327" s="60"/>
      <c r="K327" s="59"/>
      <c r="L327" s="59"/>
      <c r="M327" s="59"/>
      <c r="N327" s="59"/>
      <c r="O327" s="59"/>
      <c r="P327" s="59"/>
      <c r="Q327" s="62"/>
      <c r="R327" s="63"/>
    </row>
    <row r="328" spans="2:18" s="64" customFormat="1">
      <c r="D328" s="59"/>
      <c r="E328" s="59"/>
      <c r="F328" s="60"/>
      <c r="G328" s="61"/>
      <c r="H328" s="60"/>
      <c r="I328" s="60"/>
      <c r="J328" s="60"/>
      <c r="K328" s="59"/>
      <c r="L328" s="59"/>
      <c r="M328" s="59"/>
      <c r="N328" s="59"/>
      <c r="O328" s="59"/>
      <c r="P328" s="59"/>
      <c r="Q328" s="62"/>
      <c r="R328" s="63"/>
    </row>
    <row r="329" spans="2:18" s="64" customFormat="1">
      <c r="D329" s="59"/>
      <c r="E329" s="59"/>
      <c r="F329" s="60"/>
      <c r="G329" s="61"/>
      <c r="H329" s="60"/>
      <c r="I329" s="60"/>
      <c r="J329" s="60"/>
      <c r="K329" s="59"/>
      <c r="L329" s="59"/>
      <c r="M329" s="59"/>
      <c r="N329" s="59"/>
      <c r="O329" s="59"/>
      <c r="P329" s="59"/>
      <c r="Q329" s="62"/>
      <c r="R329" s="63"/>
    </row>
    <row r="330" spans="2:18" s="64" customFormat="1">
      <c r="B330" s="59"/>
      <c r="C330" s="59"/>
      <c r="D330" s="59"/>
      <c r="E330" s="59"/>
      <c r="F330" s="60"/>
      <c r="G330" s="61"/>
      <c r="H330" s="60"/>
      <c r="I330" s="60"/>
      <c r="J330" s="60"/>
      <c r="K330" s="59"/>
      <c r="L330" s="59"/>
      <c r="M330" s="59"/>
      <c r="N330" s="59"/>
      <c r="O330" s="59"/>
      <c r="P330" s="59"/>
      <c r="Q330" s="62"/>
      <c r="R330" s="63"/>
    </row>
    <row r="331" spans="2:18" s="64" customFormat="1">
      <c r="B331" s="59"/>
      <c r="C331" s="59"/>
      <c r="D331" s="59"/>
      <c r="E331" s="59"/>
      <c r="F331" s="60"/>
      <c r="G331" s="61"/>
      <c r="H331" s="60"/>
      <c r="I331" s="60"/>
      <c r="J331" s="60"/>
      <c r="K331" s="59"/>
      <c r="L331" s="59"/>
      <c r="M331" s="59"/>
      <c r="N331" s="59"/>
      <c r="O331" s="59"/>
      <c r="P331" s="59"/>
      <c r="Q331" s="62"/>
      <c r="R331" s="63"/>
    </row>
    <row r="332" spans="2:18" s="64" customFormat="1">
      <c r="B332" s="59"/>
      <c r="C332" s="59"/>
      <c r="D332" s="59"/>
      <c r="E332" s="59"/>
      <c r="F332" s="60"/>
      <c r="G332" s="61"/>
      <c r="H332" s="60"/>
      <c r="I332" s="60"/>
      <c r="J332" s="60"/>
      <c r="K332" s="59"/>
      <c r="L332" s="59"/>
      <c r="M332" s="59"/>
      <c r="N332" s="59"/>
      <c r="O332" s="59"/>
      <c r="P332" s="59"/>
      <c r="Q332" s="62"/>
      <c r="R332" s="63"/>
    </row>
    <row r="333" spans="2:18" s="64" customFormat="1">
      <c r="B333" s="59"/>
      <c r="C333" s="59"/>
      <c r="D333" s="59"/>
      <c r="E333" s="59"/>
      <c r="F333" s="60"/>
      <c r="G333" s="61"/>
      <c r="H333" s="60"/>
      <c r="I333" s="60"/>
      <c r="J333" s="60"/>
      <c r="K333" s="59"/>
      <c r="L333" s="59"/>
      <c r="M333" s="59"/>
      <c r="N333" s="59"/>
      <c r="O333" s="59"/>
      <c r="P333" s="59"/>
      <c r="Q333" s="62"/>
      <c r="R333" s="63"/>
    </row>
    <row r="334" spans="2:18" s="64" customFormat="1">
      <c r="B334" s="59"/>
      <c r="C334" s="59"/>
      <c r="D334" s="59"/>
      <c r="E334" s="59"/>
      <c r="F334" s="60"/>
      <c r="G334" s="61"/>
      <c r="H334" s="60"/>
      <c r="I334" s="60"/>
      <c r="J334" s="60"/>
      <c r="K334" s="59"/>
      <c r="L334" s="59"/>
      <c r="M334" s="59"/>
      <c r="N334" s="59"/>
      <c r="O334" s="59"/>
      <c r="P334" s="59"/>
      <c r="Q334" s="62"/>
      <c r="R334" s="63"/>
    </row>
    <row r="335" spans="2:18" s="64" customFormat="1">
      <c r="B335" s="59"/>
      <c r="C335" s="59"/>
      <c r="D335" s="59"/>
      <c r="E335" s="59"/>
      <c r="F335" s="60"/>
      <c r="G335" s="61"/>
      <c r="H335" s="60"/>
      <c r="I335" s="60"/>
      <c r="J335" s="60"/>
      <c r="K335" s="59"/>
      <c r="L335" s="59"/>
      <c r="M335" s="59"/>
      <c r="N335" s="59"/>
      <c r="O335" s="59"/>
      <c r="P335" s="59"/>
      <c r="Q335" s="62"/>
      <c r="R335" s="63"/>
    </row>
    <row r="336" spans="2:18" s="64" customFormat="1">
      <c r="B336" s="59"/>
      <c r="C336" s="59"/>
      <c r="D336" s="59"/>
      <c r="E336" s="59"/>
      <c r="F336" s="60"/>
      <c r="G336" s="61"/>
      <c r="H336" s="60"/>
      <c r="I336" s="60"/>
      <c r="J336" s="60"/>
      <c r="K336" s="59"/>
      <c r="L336" s="59"/>
      <c r="M336" s="59"/>
      <c r="N336" s="59"/>
      <c r="O336" s="59"/>
      <c r="P336" s="59"/>
      <c r="Q336" s="62"/>
      <c r="R336" s="63"/>
    </row>
    <row r="337" spans="2:18" s="64" customFormat="1">
      <c r="B337" s="59"/>
      <c r="C337" s="59"/>
      <c r="D337" s="59"/>
      <c r="E337" s="59"/>
      <c r="F337" s="60"/>
      <c r="G337" s="61"/>
      <c r="H337" s="60"/>
      <c r="I337" s="60"/>
      <c r="J337" s="60"/>
      <c r="K337" s="59"/>
      <c r="L337" s="59"/>
      <c r="M337" s="59"/>
      <c r="N337" s="59"/>
      <c r="O337" s="59"/>
      <c r="P337" s="59"/>
      <c r="Q337" s="62"/>
      <c r="R337" s="63"/>
    </row>
    <row r="338" spans="2:18" s="64" customFormat="1">
      <c r="B338" s="59"/>
      <c r="C338" s="59"/>
      <c r="D338" s="59"/>
      <c r="E338" s="59"/>
      <c r="F338" s="60"/>
      <c r="G338" s="61"/>
      <c r="H338" s="60"/>
      <c r="I338" s="60"/>
      <c r="J338" s="60"/>
      <c r="K338" s="59"/>
      <c r="L338" s="59"/>
      <c r="M338" s="59"/>
      <c r="N338" s="59"/>
      <c r="O338" s="59"/>
      <c r="P338" s="59"/>
      <c r="Q338" s="62"/>
      <c r="R338" s="63"/>
    </row>
    <row r="339" spans="2:18" s="64" customFormat="1">
      <c r="B339" s="59"/>
      <c r="C339" s="59"/>
      <c r="D339" s="59"/>
      <c r="E339" s="59"/>
      <c r="F339" s="60"/>
      <c r="G339" s="61"/>
      <c r="H339" s="60"/>
      <c r="I339" s="60"/>
      <c r="J339" s="60"/>
      <c r="K339" s="59"/>
      <c r="L339" s="59"/>
      <c r="M339" s="59"/>
      <c r="N339" s="59"/>
      <c r="O339" s="59"/>
      <c r="P339" s="59"/>
      <c r="Q339" s="62"/>
      <c r="R339" s="63"/>
    </row>
    <row r="340" spans="2:18" s="64" customFormat="1">
      <c r="B340" s="59"/>
      <c r="C340" s="59"/>
      <c r="D340" s="59"/>
      <c r="E340" s="59"/>
      <c r="F340" s="60"/>
      <c r="G340" s="61"/>
      <c r="H340" s="60"/>
      <c r="I340" s="60"/>
      <c r="J340" s="60"/>
      <c r="K340" s="59"/>
      <c r="L340" s="59"/>
      <c r="M340" s="59"/>
      <c r="N340" s="59"/>
      <c r="O340" s="59"/>
      <c r="P340" s="59"/>
      <c r="Q340" s="62"/>
      <c r="R340" s="63"/>
    </row>
    <row r="341" spans="2:18" s="64" customFormat="1">
      <c r="B341" s="59"/>
      <c r="C341" s="59"/>
      <c r="D341" s="59"/>
      <c r="E341" s="59"/>
      <c r="F341" s="60"/>
      <c r="G341" s="61"/>
      <c r="H341" s="60"/>
      <c r="I341" s="60"/>
      <c r="J341" s="60"/>
      <c r="K341" s="59"/>
      <c r="L341" s="59"/>
      <c r="M341" s="59"/>
      <c r="N341" s="59"/>
      <c r="O341" s="59"/>
      <c r="P341" s="59"/>
      <c r="Q341" s="62"/>
      <c r="R341" s="63"/>
    </row>
    <row r="342" spans="2:18" s="64" customFormat="1">
      <c r="B342" s="59"/>
      <c r="C342" s="59"/>
      <c r="D342" s="59"/>
      <c r="E342" s="59"/>
      <c r="F342" s="60"/>
      <c r="G342" s="61"/>
      <c r="H342" s="60"/>
      <c r="I342" s="60"/>
      <c r="J342" s="60"/>
      <c r="K342" s="59"/>
      <c r="L342" s="59"/>
      <c r="M342" s="59"/>
      <c r="N342" s="59"/>
      <c r="O342" s="59"/>
      <c r="P342" s="59"/>
      <c r="Q342" s="62"/>
      <c r="R342" s="63"/>
    </row>
    <row r="343" spans="2:18" s="64" customFormat="1">
      <c r="B343" s="59"/>
      <c r="C343" s="59"/>
      <c r="D343" s="59"/>
      <c r="E343" s="59"/>
      <c r="F343" s="60"/>
      <c r="G343" s="61"/>
      <c r="H343" s="60"/>
      <c r="I343" s="60"/>
      <c r="J343" s="60"/>
      <c r="K343" s="59"/>
      <c r="L343" s="59"/>
      <c r="M343" s="59"/>
      <c r="N343" s="59"/>
      <c r="O343" s="59"/>
      <c r="P343" s="59"/>
      <c r="Q343" s="62"/>
      <c r="R343" s="63"/>
    </row>
    <row r="344" spans="2:18" s="64" customFormat="1"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62"/>
      <c r="R344" s="63"/>
    </row>
    <row r="345" spans="2:18" s="64" customFormat="1"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62"/>
      <c r="R345" s="63"/>
    </row>
    <row r="346" spans="2:18" s="64" customFormat="1"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62"/>
      <c r="R346" s="63"/>
    </row>
    <row r="347" spans="2:18" s="64" customFormat="1"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62"/>
      <c r="R347" s="63"/>
    </row>
    <row r="348" spans="2:18" s="64" customFormat="1"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62"/>
      <c r="R348" s="63"/>
    </row>
    <row r="349" spans="2:18" s="64" customFormat="1"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62"/>
      <c r="R349" s="63"/>
    </row>
    <row r="350" spans="2:18" s="64" customFormat="1"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62"/>
      <c r="R350" s="63"/>
    </row>
    <row r="351" spans="2:18" s="64" customFormat="1"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62"/>
      <c r="R351" s="63"/>
    </row>
    <row r="352" spans="2:18" s="64" customFormat="1"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62"/>
      <c r="R352" s="63"/>
    </row>
    <row r="353" spans="2:18" s="64" customFormat="1"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62"/>
      <c r="R353" s="63"/>
    </row>
    <row r="354" spans="2:18" s="64" customFormat="1"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62"/>
      <c r="R354" s="63"/>
    </row>
    <row r="355" spans="2:18" s="64" customFormat="1"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62"/>
      <c r="R355" s="63"/>
    </row>
    <row r="356" spans="2:18" s="64" customFormat="1"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62"/>
      <c r="R356" s="63"/>
    </row>
    <row r="357" spans="2:18" s="64" customFormat="1"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62"/>
      <c r="R357" s="63"/>
    </row>
    <row r="358" spans="2:18" s="64" customFormat="1"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62"/>
      <c r="R358" s="63"/>
    </row>
    <row r="359" spans="2:18" s="64" customFormat="1"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62"/>
      <c r="R359" s="63"/>
    </row>
    <row r="360" spans="2:18" s="64" customFormat="1"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62"/>
      <c r="R360" s="63"/>
    </row>
    <row r="361" spans="2:18" s="64" customFormat="1"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62"/>
      <c r="R361" s="63"/>
    </row>
    <row r="362" spans="2:18" s="64" customFormat="1"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62"/>
      <c r="R362" s="63"/>
    </row>
    <row r="363" spans="2:18" s="64" customFormat="1"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62"/>
      <c r="R363" s="63"/>
    </row>
    <row r="364" spans="2:18" s="64" customFormat="1"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62"/>
      <c r="R364" s="63"/>
    </row>
    <row r="365" spans="2:18" s="64" customFormat="1"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62"/>
      <c r="R365" s="63"/>
    </row>
    <row r="366" spans="2:18" s="64" customFormat="1"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62"/>
      <c r="R366" s="63"/>
    </row>
    <row r="367" spans="2:18" s="64" customFormat="1"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62"/>
      <c r="R367" s="63"/>
    </row>
    <row r="368" spans="2:18" s="64" customFormat="1"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62"/>
      <c r="R368" s="63"/>
    </row>
    <row r="369" spans="1:260">
      <c r="B369" s="29"/>
      <c r="C369" s="29"/>
    </row>
    <row r="370" spans="1:260">
      <c r="B370" s="29"/>
      <c r="C370" s="29"/>
    </row>
    <row r="371" spans="1:260">
      <c r="B371" s="29"/>
      <c r="C371" s="29"/>
    </row>
    <row r="372" spans="1:260" s="29" customFormat="1">
      <c r="A372"/>
      <c r="Q372" s="65"/>
      <c r="R372" s="1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</row>
    <row r="373" spans="1:260" s="29" customFormat="1">
      <c r="A373"/>
      <c r="Q373" s="65"/>
      <c r="R373" s="1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</row>
    <row r="374" spans="1:260" s="29" customFormat="1">
      <c r="A374"/>
      <c r="Q374" s="65"/>
      <c r="R374" s="1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</row>
    <row r="375" spans="1:260" s="29" customFormat="1">
      <c r="A375"/>
      <c r="Q375" s="65"/>
      <c r="R375" s="1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</row>
    <row r="376" spans="1:260" s="29" customFormat="1">
      <c r="A376"/>
      <c r="Q376" s="65"/>
      <c r="R376" s="1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</row>
    <row r="377" spans="1:260" s="29" customFormat="1">
      <c r="A377"/>
      <c r="Q377" s="65"/>
      <c r="R377" s="1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</row>
    <row r="378" spans="1:260" s="29" customFormat="1">
      <c r="A378"/>
      <c r="Q378" s="65"/>
      <c r="R378" s="1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</row>
    <row r="379" spans="1:260" s="29" customFormat="1">
      <c r="A379"/>
      <c r="Q379" s="65"/>
      <c r="R379" s="1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</row>
    <row r="380" spans="1:260" s="29" customFormat="1">
      <c r="A380"/>
      <c r="Q380" s="65"/>
      <c r="R380" s="1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</row>
  </sheetData>
  <autoFilter ref="B9:Q306">
    <filterColumn colId="2"/>
    <filterColumn colId="3"/>
    <filterColumn colId="7"/>
    <filterColumn colId="8"/>
  </autoFilter>
  <mergeCells count="4">
    <mergeCell ref="B8:C8"/>
    <mergeCell ref="O8:P8"/>
    <mergeCell ref="S15:T15"/>
    <mergeCell ref="E6:F6"/>
  </mergeCells>
  <conditionalFormatting sqref="S15:T18">
    <cfRule type="expression" dxfId="19" priority="1" stopIfTrue="1">
      <formula>W21="Não Tem"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2:L2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Y1048574"/>
  <sheetViews>
    <sheetView showGridLines="0" workbookViewId="0">
      <pane ySplit="9" topLeftCell="A10" activePane="bottomLeft" state="frozen"/>
      <selection activeCell="B2" sqref="B2"/>
      <selection pane="bottomLeft" activeCell="S15" sqref="S15:T18"/>
    </sheetView>
  </sheetViews>
  <sheetFormatPr defaultRowHeight="15"/>
  <cols>
    <col min="1" max="1" width="2" customWidth="1"/>
    <col min="2" max="2" width="15.42578125" style="66" customWidth="1"/>
    <col min="3" max="3" width="8.140625" style="66" hidden="1" customWidth="1"/>
    <col min="4" max="4" width="11.28515625" style="29" customWidth="1"/>
    <col min="5" max="5" width="11" style="29" customWidth="1"/>
    <col min="6" max="7" width="10.5703125" style="29" customWidth="1"/>
    <col min="8" max="8" width="15.42578125" style="29" hidden="1" customWidth="1"/>
    <col min="9" max="9" width="15.42578125" style="29" customWidth="1"/>
    <col min="10" max="10" width="15.42578125" style="96" hidden="1" customWidth="1"/>
    <col min="11" max="11" width="12.42578125" style="29" customWidth="1"/>
    <col min="12" max="12" width="11.85546875" style="29" customWidth="1"/>
    <col min="13" max="14" width="13.42578125" style="29" hidden="1" customWidth="1"/>
    <col min="15" max="15" width="13" style="29" customWidth="1"/>
    <col min="16" max="16" width="11.140625" style="29" customWidth="1"/>
    <col min="17" max="17" width="22.28515625" style="65" customWidth="1"/>
    <col min="18" max="18" width="9.140625" style="1"/>
    <col min="259" max="259" width="2" customWidth="1"/>
    <col min="260" max="261" width="8.140625" customWidth="1"/>
    <col min="262" max="265" width="11.7109375" customWidth="1"/>
    <col min="266" max="266" width="15.42578125" customWidth="1"/>
    <col min="267" max="267" width="12.42578125" customWidth="1"/>
    <col min="268" max="268" width="13.42578125" customWidth="1"/>
    <col min="269" max="270" width="0" hidden="1" customWidth="1"/>
    <col min="271" max="272" width="8.85546875" customWidth="1"/>
    <col min="273" max="273" width="15.42578125" customWidth="1"/>
    <col min="515" max="515" width="2" customWidth="1"/>
    <col min="516" max="517" width="8.140625" customWidth="1"/>
    <col min="518" max="521" width="11.7109375" customWidth="1"/>
    <col min="522" max="522" width="15.42578125" customWidth="1"/>
    <col min="523" max="523" width="12.42578125" customWidth="1"/>
    <col min="524" max="524" width="13.42578125" customWidth="1"/>
    <col min="525" max="526" width="0" hidden="1" customWidth="1"/>
    <col min="527" max="528" width="8.85546875" customWidth="1"/>
    <col min="529" max="529" width="15.42578125" customWidth="1"/>
    <col min="771" max="771" width="2" customWidth="1"/>
    <col min="772" max="773" width="8.140625" customWidth="1"/>
    <col min="774" max="777" width="11.7109375" customWidth="1"/>
    <col min="778" max="778" width="15.42578125" customWidth="1"/>
    <col min="779" max="779" width="12.42578125" customWidth="1"/>
    <col min="780" max="780" width="13.42578125" customWidth="1"/>
    <col min="781" max="782" width="0" hidden="1" customWidth="1"/>
    <col min="783" max="784" width="8.85546875" customWidth="1"/>
    <col min="785" max="785" width="15.42578125" customWidth="1"/>
    <col min="1027" max="1027" width="2" customWidth="1"/>
    <col min="1028" max="1029" width="8.140625" customWidth="1"/>
    <col min="1030" max="1033" width="11.7109375" customWidth="1"/>
    <col min="1034" max="1034" width="15.42578125" customWidth="1"/>
    <col min="1035" max="1035" width="12.42578125" customWidth="1"/>
    <col min="1036" max="1036" width="13.42578125" customWidth="1"/>
    <col min="1037" max="1038" width="0" hidden="1" customWidth="1"/>
    <col min="1039" max="1040" width="8.85546875" customWidth="1"/>
    <col min="1041" max="1041" width="15.42578125" customWidth="1"/>
    <col min="1283" max="1283" width="2" customWidth="1"/>
    <col min="1284" max="1285" width="8.140625" customWidth="1"/>
    <col min="1286" max="1289" width="11.7109375" customWidth="1"/>
    <col min="1290" max="1290" width="15.42578125" customWidth="1"/>
    <col min="1291" max="1291" width="12.42578125" customWidth="1"/>
    <col min="1292" max="1292" width="13.42578125" customWidth="1"/>
    <col min="1293" max="1294" width="0" hidden="1" customWidth="1"/>
    <col min="1295" max="1296" width="8.85546875" customWidth="1"/>
    <col min="1297" max="1297" width="15.42578125" customWidth="1"/>
    <col min="1539" max="1539" width="2" customWidth="1"/>
    <col min="1540" max="1541" width="8.140625" customWidth="1"/>
    <col min="1542" max="1545" width="11.7109375" customWidth="1"/>
    <col min="1546" max="1546" width="15.42578125" customWidth="1"/>
    <col min="1547" max="1547" width="12.42578125" customWidth="1"/>
    <col min="1548" max="1548" width="13.42578125" customWidth="1"/>
    <col min="1549" max="1550" width="0" hidden="1" customWidth="1"/>
    <col min="1551" max="1552" width="8.85546875" customWidth="1"/>
    <col min="1553" max="1553" width="15.42578125" customWidth="1"/>
    <col min="1795" max="1795" width="2" customWidth="1"/>
    <col min="1796" max="1797" width="8.140625" customWidth="1"/>
    <col min="1798" max="1801" width="11.7109375" customWidth="1"/>
    <col min="1802" max="1802" width="15.42578125" customWidth="1"/>
    <col min="1803" max="1803" width="12.42578125" customWidth="1"/>
    <col min="1804" max="1804" width="13.42578125" customWidth="1"/>
    <col min="1805" max="1806" width="0" hidden="1" customWidth="1"/>
    <col min="1807" max="1808" width="8.85546875" customWidth="1"/>
    <col min="1809" max="1809" width="15.42578125" customWidth="1"/>
    <col min="2051" max="2051" width="2" customWidth="1"/>
    <col min="2052" max="2053" width="8.140625" customWidth="1"/>
    <col min="2054" max="2057" width="11.7109375" customWidth="1"/>
    <col min="2058" max="2058" width="15.42578125" customWidth="1"/>
    <col min="2059" max="2059" width="12.42578125" customWidth="1"/>
    <col min="2060" max="2060" width="13.42578125" customWidth="1"/>
    <col min="2061" max="2062" width="0" hidden="1" customWidth="1"/>
    <col min="2063" max="2064" width="8.85546875" customWidth="1"/>
    <col min="2065" max="2065" width="15.42578125" customWidth="1"/>
    <col min="2307" max="2307" width="2" customWidth="1"/>
    <col min="2308" max="2309" width="8.140625" customWidth="1"/>
    <col min="2310" max="2313" width="11.7109375" customWidth="1"/>
    <col min="2314" max="2314" width="15.42578125" customWidth="1"/>
    <col min="2315" max="2315" width="12.42578125" customWidth="1"/>
    <col min="2316" max="2316" width="13.42578125" customWidth="1"/>
    <col min="2317" max="2318" width="0" hidden="1" customWidth="1"/>
    <col min="2319" max="2320" width="8.85546875" customWidth="1"/>
    <col min="2321" max="2321" width="15.42578125" customWidth="1"/>
    <col min="2563" max="2563" width="2" customWidth="1"/>
    <col min="2564" max="2565" width="8.140625" customWidth="1"/>
    <col min="2566" max="2569" width="11.7109375" customWidth="1"/>
    <col min="2570" max="2570" width="15.42578125" customWidth="1"/>
    <col min="2571" max="2571" width="12.42578125" customWidth="1"/>
    <col min="2572" max="2572" width="13.42578125" customWidth="1"/>
    <col min="2573" max="2574" width="0" hidden="1" customWidth="1"/>
    <col min="2575" max="2576" width="8.85546875" customWidth="1"/>
    <col min="2577" max="2577" width="15.42578125" customWidth="1"/>
    <col min="2819" max="2819" width="2" customWidth="1"/>
    <col min="2820" max="2821" width="8.140625" customWidth="1"/>
    <col min="2822" max="2825" width="11.7109375" customWidth="1"/>
    <col min="2826" max="2826" width="15.42578125" customWidth="1"/>
    <col min="2827" max="2827" width="12.42578125" customWidth="1"/>
    <col min="2828" max="2828" width="13.42578125" customWidth="1"/>
    <col min="2829" max="2830" width="0" hidden="1" customWidth="1"/>
    <col min="2831" max="2832" width="8.85546875" customWidth="1"/>
    <col min="2833" max="2833" width="15.42578125" customWidth="1"/>
    <col min="3075" max="3075" width="2" customWidth="1"/>
    <col min="3076" max="3077" width="8.140625" customWidth="1"/>
    <col min="3078" max="3081" width="11.7109375" customWidth="1"/>
    <col min="3082" max="3082" width="15.42578125" customWidth="1"/>
    <col min="3083" max="3083" width="12.42578125" customWidth="1"/>
    <col min="3084" max="3084" width="13.42578125" customWidth="1"/>
    <col min="3085" max="3086" width="0" hidden="1" customWidth="1"/>
    <col min="3087" max="3088" width="8.85546875" customWidth="1"/>
    <col min="3089" max="3089" width="15.42578125" customWidth="1"/>
    <col min="3331" max="3331" width="2" customWidth="1"/>
    <col min="3332" max="3333" width="8.140625" customWidth="1"/>
    <col min="3334" max="3337" width="11.7109375" customWidth="1"/>
    <col min="3338" max="3338" width="15.42578125" customWidth="1"/>
    <col min="3339" max="3339" width="12.42578125" customWidth="1"/>
    <col min="3340" max="3340" width="13.42578125" customWidth="1"/>
    <col min="3341" max="3342" width="0" hidden="1" customWidth="1"/>
    <col min="3343" max="3344" width="8.85546875" customWidth="1"/>
    <col min="3345" max="3345" width="15.42578125" customWidth="1"/>
    <col min="3587" max="3587" width="2" customWidth="1"/>
    <col min="3588" max="3589" width="8.140625" customWidth="1"/>
    <col min="3590" max="3593" width="11.7109375" customWidth="1"/>
    <col min="3594" max="3594" width="15.42578125" customWidth="1"/>
    <col min="3595" max="3595" width="12.42578125" customWidth="1"/>
    <col min="3596" max="3596" width="13.42578125" customWidth="1"/>
    <col min="3597" max="3598" width="0" hidden="1" customWidth="1"/>
    <col min="3599" max="3600" width="8.85546875" customWidth="1"/>
    <col min="3601" max="3601" width="15.42578125" customWidth="1"/>
    <col min="3843" max="3843" width="2" customWidth="1"/>
    <col min="3844" max="3845" width="8.140625" customWidth="1"/>
    <col min="3846" max="3849" width="11.7109375" customWidth="1"/>
    <col min="3850" max="3850" width="15.42578125" customWidth="1"/>
    <col min="3851" max="3851" width="12.42578125" customWidth="1"/>
    <col min="3852" max="3852" width="13.42578125" customWidth="1"/>
    <col min="3853" max="3854" width="0" hidden="1" customWidth="1"/>
    <col min="3855" max="3856" width="8.85546875" customWidth="1"/>
    <col min="3857" max="3857" width="15.42578125" customWidth="1"/>
    <col min="4099" max="4099" width="2" customWidth="1"/>
    <col min="4100" max="4101" width="8.140625" customWidth="1"/>
    <col min="4102" max="4105" width="11.7109375" customWidth="1"/>
    <col min="4106" max="4106" width="15.42578125" customWidth="1"/>
    <col min="4107" max="4107" width="12.42578125" customWidth="1"/>
    <col min="4108" max="4108" width="13.42578125" customWidth="1"/>
    <col min="4109" max="4110" width="0" hidden="1" customWidth="1"/>
    <col min="4111" max="4112" width="8.85546875" customWidth="1"/>
    <col min="4113" max="4113" width="15.42578125" customWidth="1"/>
    <col min="4355" max="4355" width="2" customWidth="1"/>
    <col min="4356" max="4357" width="8.140625" customWidth="1"/>
    <col min="4358" max="4361" width="11.7109375" customWidth="1"/>
    <col min="4362" max="4362" width="15.42578125" customWidth="1"/>
    <col min="4363" max="4363" width="12.42578125" customWidth="1"/>
    <col min="4364" max="4364" width="13.42578125" customWidth="1"/>
    <col min="4365" max="4366" width="0" hidden="1" customWidth="1"/>
    <col min="4367" max="4368" width="8.85546875" customWidth="1"/>
    <col min="4369" max="4369" width="15.42578125" customWidth="1"/>
    <col min="4611" max="4611" width="2" customWidth="1"/>
    <col min="4612" max="4613" width="8.140625" customWidth="1"/>
    <col min="4614" max="4617" width="11.7109375" customWidth="1"/>
    <col min="4618" max="4618" width="15.42578125" customWidth="1"/>
    <col min="4619" max="4619" width="12.42578125" customWidth="1"/>
    <col min="4620" max="4620" width="13.42578125" customWidth="1"/>
    <col min="4621" max="4622" width="0" hidden="1" customWidth="1"/>
    <col min="4623" max="4624" width="8.85546875" customWidth="1"/>
    <col min="4625" max="4625" width="15.42578125" customWidth="1"/>
    <col min="4867" max="4867" width="2" customWidth="1"/>
    <col min="4868" max="4869" width="8.140625" customWidth="1"/>
    <col min="4870" max="4873" width="11.7109375" customWidth="1"/>
    <col min="4874" max="4874" width="15.42578125" customWidth="1"/>
    <col min="4875" max="4875" width="12.42578125" customWidth="1"/>
    <col min="4876" max="4876" width="13.42578125" customWidth="1"/>
    <col min="4877" max="4878" width="0" hidden="1" customWidth="1"/>
    <col min="4879" max="4880" width="8.85546875" customWidth="1"/>
    <col min="4881" max="4881" width="15.42578125" customWidth="1"/>
    <col min="5123" max="5123" width="2" customWidth="1"/>
    <col min="5124" max="5125" width="8.140625" customWidth="1"/>
    <col min="5126" max="5129" width="11.7109375" customWidth="1"/>
    <col min="5130" max="5130" width="15.42578125" customWidth="1"/>
    <col min="5131" max="5131" width="12.42578125" customWidth="1"/>
    <col min="5132" max="5132" width="13.42578125" customWidth="1"/>
    <col min="5133" max="5134" width="0" hidden="1" customWidth="1"/>
    <col min="5135" max="5136" width="8.85546875" customWidth="1"/>
    <col min="5137" max="5137" width="15.42578125" customWidth="1"/>
    <col min="5379" max="5379" width="2" customWidth="1"/>
    <col min="5380" max="5381" width="8.140625" customWidth="1"/>
    <col min="5382" max="5385" width="11.7109375" customWidth="1"/>
    <col min="5386" max="5386" width="15.42578125" customWidth="1"/>
    <col min="5387" max="5387" width="12.42578125" customWidth="1"/>
    <col min="5388" max="5388" width="13.42578125" customWidth="1"/>
    <col min="5389" max="5390" width="0" hidden="1" customWidth="1"/>
    <col min="5391" max="5392" width="8.85546875" customWidth="1"/>
    <col min="5393" max="5393" width="15.42578125" customWidth="1"/>
    <col min="5635" max="5635" width="2" customWidth="1"/>
    <col min="5636" max="5637" width="8.140625" customWidth="1"/>
    <col min="5638" max="5641" width="11.7109375" customWidth="1"/>
    <col min="5642" max="5642" width="15.42578125" customWidth="1"/>
    <col min="5643" max="5643" width="12.42578125" customWidth="1"/>
    <col min="5644" max="5644" width="13.42578125" customWidth="1"/>
    <col min="5645" max="5646" width="0" hidden="1" customWidth="1"/>
    <col min="5647" max="5648" width="8.85546875" customWidth="1"/>
    <col min="5649" max="5649" width="15.42578125" customWidth="1"/>
    <col min="5891" max="5891" width="2" customWidth="1"/>
    <col min="5892" max="5893" width="8.140625" customWidth="1"/>
    <col min="5894" max="5897" width="11.7109375" customWidth="1"/>
    <col min="5898" max="5898" width="15.42578125" customWidth="1"/>
    <col min="5899" max="5899" width="12.42578125" customWidth="1"/>
    <col min="5900" max="5900" width="13.42578125" customWidth="1"/>
    <col min="5901" max="5902" width="0" hidden="1" customWidth="1"/>
    <col min="5903" max="5904" width="8.85546875" customWidth="1"/>
    <col min="5905" max="5905" width="15.42578125" customWidth="1"/>
    <col min="6147" max="6147" width="2" customWidth="1"/>
    <col min="6148" max="6149" width="8.140625" customWidth="1"/>
    <col min="6150" max="6153" width="11.7109375" customWidth="1"/>
    <col min="6154" max="6154" width="15.42578125" customWidth="1"/>
    <col min="6155" max="6155" width="12.42578125" customWidth="1"/>
    <col min="6156" max="6156" width="13.42578125" customWidth="1"/>
    <col min="6157" max="6158" width="0" hidden="1" customWidth="1"/>
    <col min="6159" max="6160" width="8.85546875" customWidth="1"/>
    <col min="6161" max="6161" width="15.42578125" customWidth="1"/>
    <col min="6403" max="6403" width="2" customWidth="1"/>
    <col min="6404" max="6405" width="8.140625" customWidth="1"/>
    <col min="6406" max="6409" width="11.7109375" customWidth="1"/>
    <col min="6410" max="6410" width="15.42578125" customWidth="1"/>
    <col min="6411" max="6411" width="12.42578125" customWidth="1"/>
    <col min="6412" max="6412" width="13.42578125" customWidth="1"/>
    <col min="6413" max="6414" width="0" hidden="1" customWidth="1"/>
    <col min="6415" max="6416" width="8.85546875" customWidth="1"/>
    <col min="6417" max="6417" width="15.42578125" customWidth="1"/>
    <col min="6659" max="6659" width="2" customWidth="1"/>
    <col min="6660" max="6661" width="8.140625" customWidth="1"/>
    <col min="6662" max="6665" width="11.7109375" customWidth="1"/>
    <col min="6666" max="6666" width="15.42578125" customWidth="1"/>
    <col min="6667" max="6667" width="12.42578125" customWidth="1"/>
    <col min="6668" max="6668" width="13.42578125" customWidth="1"/>
    <col min="6669" max="6670" width="0" hidden="1" customWidth="1"/>
    <col min="6671" max="6672" width="8.85546875" customWidth="1"/>
    <col min="6673" max="6673" width="15.42578125" customWidth="1"/>
    <col min="6915" max="6915" width="2" customWidth="1"/>
    <col min="6916" max="6917" width="8.140625" customWidth="1"/>
    <col min="6918" max="6921" width="11.7109375" customWidth="1"/>
    <col min="6922" max="6922" width="15.42578125" customWidth="1"/>
    <col min="6923" max="6923" width="12.42578125" customWidth="1"/>
    <col min="6924" max="6924" width="13.42578125" customWidth="1"/>
    <col min="6925" max="6926" width="0" hidden="1" customWidth="1"/>
    <col min="6927" max="6928" width="8.85546875" customWidth="1"/>
    <col min="6929" max="6929" width="15.42578125" customWidth="1"/>
    <col min="7171" max="7171" width="2" customWidth="1"/>
    <col min="7172" max="7173" width="8.140625" customWidth="1"/>
    <col min="7174" max="7177" width="11.7109375" customWidth="1"/>
    <col min="7178" max="7178" width="15.42578125" customWidth="1"/>
    <col min="7179" max="7179" width="12.42578125" customWidth="1"/>
    <col min="7180" max="7180" width="13.42578125" customWidth="1"/>
    <col min="7181" max="7182" width="0" hidden="1" customWidth="1"/>
    <col min="7183" max="7184" width="8.85546875" customWidth="1"/>
    <col min="7185" max="7185" width="15.42578125" customWidth="1"/>
    <col min="7427" max="7427" width="2" customWidth="1"/>
    <col min="7428" max="7429" width="8.140625" customWidth="1"/>
    <col min="7430" max="7433" width="11.7109375" customWidth="1"/>
    <col min="7434" max="7434" width="15.42578125" customWidth="1"/>
    <col min="7435" max="7435" width="12.42578125" customWidth="1"/>
    <col min="7436" max="7436" width="13.42578125" customWidth="1"/>
    <col min="7437" max="7438" width="0" hidden="1" customWidth="1"/>
    <col min="7439" max="7440" width="8.85546875" customWidth="1"/>
    <col min="7441" max="7441" width="15.42578125" customWidth="1"/>
    <col min="7683" max="7683" width="2" customWidth="1"/>
    <col min="7684" max="7685" width="8.140625" customWidth="1"/>
    <col min="7686" max="7689" width="11.7109375" customWidth="1"/>
    <col min="7690" max="7690" width="15.42578125" customWidth="1"/>
    <col min="7691" max="7691" width="12.42578125" customWidth="1"/>
    <col min="7692" max="7692" width="13.42578125" customWidth="1"/>
    <col min="7693" max="7694" width="0" hidden="1" customWidth="1"/>
    <col min="7695" max="7696" width="8.85546875" customWidth="1"/>
    <col min="7697" max="7697" width="15.42578125" customWidth="1"/>
    <col min="7939" max="7939" width="2" customWidth="1"/>
    <col min="7940" max="7941" width="8.140625" customWidth="1"/>
    <col min="7942" max="7945" width="11.7109375" customWidth="1"/>
    <col min="7946" max="7946" width="15.42578125" customWidth="1"/>
    <col min="7947" max="7947" width="12.42578125" customWidth="1"/>
    <col min="7948" max="7948" width="13.42578125" customWidth="1"/>
    <col min="7949" max="7950" width="0" hidden="1" customWidth="1"/>
    <col min="7951" max="7952" width="8.85546875" customWidth="1"/>
    <col min="7953" max="7953" width="15.42578125" customWidth="1"/>
    <col min="8195" max="8195" width="2" customWidth="1"/>
    <col min="8196" max="8197" width="8.140625" customWidth="1"/>
    <col min="8198" max="8201" width="11.7109375" customWidth="1"/>
    <col min="8202" max="8202" width="15.42578125" customWidth="1"/>
    <col min="8203" max="8203" width="12.42578125" customWidth="1"/>
    <col min="8204" max="8204" width="13.42578125" customWidth="1"/>
    <col min="8205" max="8206" width="0" hidden="1" customWidth="1"/>
    <col min="8207" max="8208" width="8.85546875" customWidth="1"/>
    <col min="8209" max="8209" width="15.42578125" customWidth="1"/>
    <col min="8451" max="8451" width="2" customWidth="1"/>
    <col min="8452" max="8453" width="8.140625" customWidth="1"/>
    <col min="8454" max="8457" width="11.7109375" customWidth="1"/>
    <col min="8458" max="8458" width="15.42578125" customWidth="1"/>
    <col min="8459" max="8459" width="12.42578125" customWidth="1"/>
    <col min="8460" max="8460" width="13.42578125" customWidth="1"/>
    <col min="8461" max="8462" width="0" hidden="1" customWidth="1"/>
    <col min="8463" max="8464" width="8.85546875" customWidth="1"/>
    <col min="8465" max="8465" width="15.42578125" customWidth="1"/>
    <col min="8707" max="8707" width="2" customWidth="1"/>
    <col min="8708" max="8709" width="8.140625" customWidth="1"/>
    <col min="8710" max="8713" width="11.7109375" customWidth="1"/>
    <col min="8714" max="8714" width="15.42578125" customWidth="1"/>
    <col min="8715" max="8715" width="12.42578125" customWidth="1"/>
    <col min="8716" max="8716" width="13.42578125" customWidth="1"/>
    <col min="8717" max="8718" width="0" hidden="1" customWidth="1"/>
    <col min="8719" max="8720" width="8.85546875" customWidth="1"/>
    <col min="8721" max="8721" width="15.42578125" customWidth="1"/>
    <col min="8963" max="8963" width="2" customWidth="1"/>
    <col min="8964" max="8965" width="8.140625" customWidth="1"/>
    <col min="8966" max="8969" width="11.7109375" customWidth="1"/>
    <col min="8970" max="8970" width="15.42578125" customWidth="1"/>
    <col min="8971" max="8971" width="12.42578125" customWidth="1"/>
    <col min="8972" max="8972" width="13.42578125" customWidth="1"/>
    <col min="8973" max="8974" width="0" hidden="1" customWidth="1"/>
    <col min="8975" max="8976" width="8.85546875" customWidth="1"/>
    <col min="8977" max="8977" width="15.42578125" customWidth="1"/>
    <col min="9219" max="9219" width="2" customWidth="1"/>
    <col min="9220" max="9221" width="8.140625" customWidth="1"/>
    <col min="9222" max="9225" width="11.7109375" customWidth="1"/>
    <col min="9226" max="9226" width="15.42578125" customWidth="1"/>
    <col min="9227" max="9227" width="12.42578125" customWidth="1"/>
    <col min="9228" max="9228" width="13.42578125" customWidth="1"/>
    <col min="9229" max="9230" width="0" hidden="1" customWidth="1"/>
    <col min="9231" max="9232" width="8.85546875" customWidth="1"/>
    <col min="9233" max="9233" width="15.42578125" customWidth="1"/>
    <col min="9475" max="9475" width="2" customWidth="1"/>
    <col min="9476" max="9477" width="8.140625" customWidth="1"/>
    <col min="9478" max="9481" width="11.7109375" customWidth="1"/>
    <col min="9482" max="9482" width="15.42578125" customWidth="1"/>
    <col min="9483" max="9483" width="12.42578125" customWidth="1"/>
    <col min="9484" max="9484" width="13.42578125" customWidth="1"/>
    <col min="9485" max="9486" width="0" hidden="1" customWidth="1"/>
    <col min="9487" max="9488" width="8.85546875" customWidth="1"/>
    <col min="9489" max="9489" width="15.42578125" customWidth="1"/>
    <col min="9731" max="9731" width="2" customWidth="1"/>
    <col min="9732" max="9733" width="8.140625" customWidth="1"/>
    <col min="9734" max="9737" width="11.7109375" customWidth="1"/>
    <col min="9738" max="9738" width="15.42578125" customWidth="1"/>
    <col min="9739" max="9739" width="12.42578125" customWidth="1"/>
    <col min="9740" max="9740" width="13.42578125" customWidth="1"/>
    <col min="9741" max="9742" width="0" hidden="1" customWidth="1"/>
    <col min="9743" max="9744" width="8.85546875" customWidth="1"/>
    <col min="9745" max="9745" width="15.42578125" customWidth="1"/>
    <col min="9987" max="9987" width="2" customWidth="1"/>
    <col min="9988" max="9989" width="8.140625" customWidth="1"/>
    <col min="9990" max="9993" width="11.7109375" customWidth="1"/>
    <col min="9994" max="9994" width="15.42578125" customWidth="1"/>
    <col min="9995" max="9995" width="12.42578125" customWidth="1"/>
    <col min="9996" max="9996" width="13.42578125" customWidth="1"/>
    <col min="9997" max="9998" width="0" hidden="1" customWidth="1"/>
    <col min="9999" max="10000" width="8.85546875" customWidth="1"/>
    <col min="10001" max="10001" width="15.42578125" customWidth="1"/>
    <col min="10243" max="10243" width="2" customWidth="1"/>
    <col min="10244" max="10245" width="8.140625" customWidth="1"/>
    <col min="10246" max="10249" width="11.7109375" customWidth="1"/>
    <col min="10250" max="10250" width="15.42578125" customWidth="1"/>
    <col min="10251" max="10251" width="12.42578125" customWidth="1"/>
    <col min="10252" max="10252" width="13.42578125" customWidth="1"/>
    <col min="10253" max="10254" width="0" hidden="1" customWidth="1"/>
    <col min="10255" max="10256" width="8.85546875" customWidth="1"/>
    <col min="10257" max="10257" width="15.42578125" customWidth="1"/>
    <col min="10499" max="10499" width="2" customWidth="1"/>
    <col min="10500" max="10501" width="8.140625" customWidth="1"/>
    <col min="10502" max="10505" width="11.7109375" customWidth="1"/>
    <col min="10506" max="10506" width="15.42578125" customWidth="1"/>
    <col min="10507" max="10507" width="12.42578125" customWidth="1"/>
    <col min="10508" max="10508" width="13.42578125" customWidth="1"/>
    <col min="10509" max="10510" width="0" hidden="1" customWidth="1"/>
    <col min="10511" max="10512" width="8.85546875" customWidth="1"/>
    <col min="10513" max="10513" width="15.42578125" customWidth="1"/>
    <col min="10755" max="10755" width="2" customWidth="1"/>
    <col min="10756" max="10757" width="8.140625" customWidth="1"/>
    <col min="10758" max="10761" width="11.7109375" customWidth="1"/>
    <col min="10762" max="10762" width="15.42578125" customWidth="1"/>
    <col min="10763" max="10763" width="12.42578125" customWidth="1"/>
    <col min="10764" max="10764" width="13.42578125" customWidth="1"/>
    <col min="10765" max="10766" width="0" hidden="1" customWidth="1"/>
    <col min="10767" max="10768" width="8.85546875" customWidth="1"/>
    <col min="10769" max="10769" width="15.42578125" customWidth="1"/>
    <col min="11011" max="11011" width="2" customWidth="1"/>
    <col min="11012" max="11013" width="8.140625" customWidth="1"/>
    <col min="11014" max="11017" width="11.7109375" customWidth="1"/>
    <col min="11018" max="11018" width="15.42578125" customWidth="1"/>
    <col min="11019" max="11019" width="12.42578125" customWidth="1"/>
    <col min="11020" max="11020" width="13.42578125" customWidth="1"/>
    <col min="11021" max="11022" width="0" hidden="1" customWidth="1"/>
    <col min="11023" max="11024" width="8.85546875" customWidth="1"/>
    <col min="11025" max="11025" width="15.42578125" customWidth="1"/>
    <col min="11267" max="11267" width="2" customWidth="1"/>
    <col min="11268" max="11269" width="8.140625" customWidth="1"/>
    <col min="11270" max="11273" width="11.7109375" customWidth="1"/>
    <col min="11274" max="11274" width="15.42578125" customWidth="1"/>
    <col min="11275" max="11275" width="12.42578125" customWidth="1"/>
    <col min="11276" max="11276" width="13.42578125" customWidth="1"/>
    <col min="11277" max="11278" width="0" hidden="1" customWidth="1"/>
    <col min="11279" max="11280" width="8.85546875" customWidth="1"/>
    <col min="11281" max="11281" width="15.42578125" customWidth="1"/>
    <col min="11523" max="11523" width="2" customWidth="1"/>
    <col min="11524" max="11525" width="8.140625" customWidth="1"/>
    <col min="11526" max="11529" width="11.7109375" customWidth="1"/>
    <col min="11530" max="11530" width="15.42578125" customWidth="1"/>
    <col min="11531" max="11531" width="12.42578125" customWidth="1"/>
    <col min="11532" max="11532" width="13.42578125" customWidth="1"/>
    <col min="11533" max="11534" width="0" hidden="1" customWidth="1"/>
    <col min="11535" max="11536" width="8.85546875" customWidth="1"/>
    <col min="11537" max="11537" width="15.42578125" customWidth="1"/>
    <col min="11779" max="11779" width="2" customWidth="1"/>
    <col min="11780" max="11781" width="8.140625" customWidth="1"/>
    <col min="11782" max="11785" width="11.7109375" customWidth="1"/>
    <col min="11786" max="11786" width="15.42578125" customWidth="1"/>
    <col min="11787" max="11787" width="12.42578125" customWidth="1"/>
    <col min="11788" max="11788" width="13.42578125" customWidth="1"/>
    <col min="11789" max="11790" width="0" hidden="1" customWidth="1"/>
    <col min="11791" max="11792" width="8.85546875" customWidth="1"/>
    <col min="11793" max="11793" width="15.42578125" customWidth="1"/>
    <col min="12035" max="12035" width="2" customWidth="1"/>
    <col min="12036" max="12037" width="8.140625" customWidth="1"/>
    <col min="12038" max="12041" width="11.7109375" customWidth="1"/>
    <col min="12042" max="12042" width="15.42578125" customWidth="1"/>
    <col min="12043" max="12043" width="12.42578125" customWidth="1"/>
    <col min="12044" max="12044" width="13.42578125" customWidth="1"/>
    <col min="12045" max="12046" width="0" hidden="1" customWidth="1"/>
    <col min="12047" max="12048" width="8.85546875" customWidth="1"/>
    <col min="12049" max="12049" width="15.42578125" customWidth="1"/>
    <col min="12291" max="12291" width="2" customWidth="1"/>
    <col min="12292" max="12293" width="8.140625" customWidth="1"/>
    <col min="12294" max="12297" width="11.7109375" customWidth="1"/>
    <col min="12298" max="12298" width="15.42578125" customWidth="1"/>
    <col min="12299" max="12299" width="12.42578125" customWidth="1"/>
    <col min="12300" max="12300" width="13.42578125" customWidth="1"/>
    <col min="12301" max="12302" width="0" hidden="1" customWidth="1"/>
    <col min="12303" max="12304" width="8.85546875" customWidth="1"/>
    <col min="12305" max="12305" width="15.42578125" customWidth="1"/>
    <col min="12547" max="12547" width="2" customWidth="1"/>
    <col min="12548" max="12549" width="8.140625" customWidth="1"/>
    <col min="12550" max="12553" width="11.7109375" customWidth="1"/>
    <col min="12554" max="12554" width="15.42578125" customWidth="1"/>
    <col min="12555" max="12555" width="12.42578125" customWidth="1"/>
    <col min="12556" max="12556" width="13.42578125" customWidth="1"/>
    <col min="12557" max="12558" width="0" hidden="1" customWidth="1"/>
    <col min="12559" max="12560" width="8.85546875" customWidth="1"/>
    <col min="12561" max="12561" width="15.42578125" customWidth="1"/>
    <col min="12803" max="12803" width="2" customWidth="1"/>
    <col min="12804" max="12805" width="8.140625" customWidth="1"/>
    <col min="12806" max="12809" width="11.7109375" customWidth="1"/>
    <col min="12810" max="12810" width="15.42578125" customWidth="1"/>
    <col min="12811" max="12811" width="12.42578125" customWidth="1"/>
    <col min="12812" max="12812" width="13.42578125" customWidth="1"/>
    <col min="12813" max="12814" width="0" hidden="1" customWidth="1"/>
    <col min="12815" max="12816" width="8.85546875" customWidth="1"/>
    <col min="12817" max="12817" width="15.42578125" customWidth="1"/>
    <col min="13059" max="13059" width="2" customWidth="1"/>
    <col min="13060" max="13061" width="8.140625" customWidth="1"/>
    <col min="13062" max="13065" width="11.7109375" customWidth="1"/>
    <col min="13066" max="13066" width="15.42578125" customWidth="1"/>
    <col min="13067" max="13067" width="12.42578125" customWidth="1"/>
    <col min="13068" max="13068" width="13.42578125" customWidth="1"/>
    <col min="13069" max="13070" width="0" hidden="1" customWidth="1"/>
    <col min="13071" max="13072" width="8.85546875" customWidth="1"/>
    <col min="13073" max="13073" width="15.42578125" customWidth="1"/>
    <col min="13315" max="13315" width="2" customWidth="1"/>
    <col min="13316" max="13317" width="8.140625" customWidth="1"/>
    <col min="13318" max="13321" width="11.7109375" customWidth="1"/>
    <col min="13322" max="13322" width="15.42578125" customWidth="1"/>
    <col min="13323" max="13323" width="12.42578125" customWidth="1"/>
    <col min="13324" max="13324" width="13.42578125" customWidth="1"/>
    <col min="13325" max="13326" width="0" hidden="1" customWidth="1"/>
    <col min="13327" max="13328" width="8.85546875" customWidth="1"/>
    <col min="13329" max="13329" width="15.42578125" customWidth="1"/>
    <col min="13571" max="13571" width="2" customWidth="1"/>
    <col min="13572" max="13573" width="8.140625" customWidth="1"/>
    <col min="13574" max="13577" width="11.7109375" customWidth="1"/>
    <col min="13578" max="13578" width="15.42578125" customWidth="1"/>
    <col min="13579" max="13579" width="12.42578125" customWidth="1"/>
    <col min="13580" max="13580" width="13.42578125" customWidth="1"/>
    <col min="13581" max="13582" width="0" hidden="1" customWidth="1"/>
    <col min="13583" max="13584" width="8.85546875" customWidth="1"/>
    <col min="13585" max="13585" width="15.42578125" customWidth="1"/>
    <col min="13827" max="13827" width="2" customWidth="1"/>
    <col min="13828" max="13829" width="8.140625" customWidth="1"/>
    <col min="13830" max="13833" width="11.7109375" customWidth="1"/>
    <col min="13834" max="13834" width="15.42578125" customWidth="1"/>
    <col min="13835" max="13835" width="12.42578125" customWidth="1"/>
    <col min="13836" max="13836" width="13.42578125" customWidth="1"/>
    <col min="13837" max="13838" width="0" hidden="1" customWidth="1"/>
    <col min="13839" max="13840" width="8.85546875" customWidth="1"/>
    <col min="13841" max="13841" width="15.42578125" customWidth="1"/>
    <col min="14083" max="14083" width="2" customWidth="1"/>
    <col min="14084" max="14085" width="8.140625" customWidth="1"/>
    <col min="14086" max="14089" width="11.7109375" customWidth="1"/>
    <col min="14090" max="14090" width="15.42578125" customWidth="1"/>
    <col min="14091" max="14091" width="12.42578125" customWidth="1"/>
    <col min="14092" max="14092" width="13.42578125" customWidth="1"/>
    <col min="14093" max="14094" width="0" hidden="1" customWidth="1"/>
    <col min="14095" max="14096" width="8.85546875" customWidth="1"/>
    <col min="14097" max="14097" width="15.42578125" customWidth="1"/>
    <col min="14339" max="14339" width="2" customWidth="1"/>
    <col min="14340" max="14341" width="8.140625" customWidth="1"/>
    <col min="14342" max="14345" width="11.7109375" customWidth="1"/>
    <col min="14346" max="14346" width="15.42578125" customWidth="1"/>
    <col min="14347" max="14347" width="12.42578125" customWidth="1"/>
    <col min="14348" max="14348" width="13.42578125" customWidth="1"/>
    <col min="14349" max="14350" width="0" hidden="1" customWidth="1"/>
    <col min="14351" max="14352" width="8.85546875" customWidth="1"/>
    <col min="14353" max="14353" width="15.42578125" customWidth="1"/>
    <col min="14595" max="14595" width="2" customWidth="1"/>
    <col min="14596" max="14597" width="8.140625" customWidth="1"/>
    <col min="14598" max="14601" width="11.7109375" customWidth="1"/>
    <col min="14602" max="14602" width="15.42578125" customWidth="1"/>
    <col min="14603" max="14603" width="12.42578125" customWidth="1"/>
    <col min="14604" max="14604" width="13.42578125" customWidth="1"/>
    <col min="14605" max="14606" width="0" hidden="1" customWidth="1"/>
    <col min="14607" max="14608" width="8.85546875" customWidth="1"/>
    <col min="14609" max="14609" width="15.42578125" customWidth="1"/>
    <col min="14851" max="14851" width="2" customWidth="1"/>
    <col min="14852" max="14853" width="8.140625" customWidth="1"/>
    <col min="14854" max="14857" width="11.7109375" customWidth="1"/>
    <col min="14858" max="14858" width="15.42578125" customWidth="1"/>
    <col min="14859" max="14859" width="12.42578125" customWidth="1"/>
    <col min="14860" max="14860" width="13.42578125" customWidth="1"/>
    <col min="14861" max="14862" width="0" hidden="1" customWidth="1"/>
    <col min="14863" max="14864" width="8.85546875" customWidth="1"/>
    <col min="14865" max="14865" width="15.42578125" customWidth="1"/>
    <col min="15107" max="15107" width="2" customWidth="1"/>
    <col min="15108" max="15109" width="8.140625" customWidth="1"/>
    <col min="15110" max="15113" width="11.7109375" customWidth="1"/>
    <col min="15114" max="15114" width="15.42578125" customWidth="1"/>
    <col min="15115" max="15115" width="12.42578125" customWidth="1"/>
    <col min="15116" max="15116" width="13.42578125" customWidth="1"/>
    <col min="15117" max="15118" width="0" hidden="1" customWidth="1"/>
    <col min="15119" max="15120" width="8.85546875" customWidth="1"/>
    <col min="15121" max="15121" width="15.42578125" customWidth="1"/>
    <col min="15363" max="15363" width="2" customWidth="1"/>
    <col min="15364" max="15365" width="8.140625" customWidth="1"/>
    <col min="15366" max="15369" width="11.7109375" customWidth="1"/>
    <col min="15370" max="15370" width="15.42578125" customWidth="1"/>
    <col min="15371" max="15371" width="12.42578125" customWidth="1"/>
    <col min="15372" max="15372" width="13.42578125" customWidth="1"/>
    <col min="15373" max="15374" width="0" hidden="1" customWidth="1"/>
    <col min="15375" max="15376" width="8.85546875" customWidth="1"/>
    <col min="15377" max="15377" width="15.42578125" customWidth="1"/>
    <col min="15619" max="15619" width="2" customWidth="1"/>
    <col min="15620" max="15621" width="8.140625" customWidth="1"/>
    <col min="15622" max="15625" width="11.7109375" customWidth="1"/>
    <col min="15626" max="15626" width="15.42578125" customWidth="1"/>
    <col min="15627" max="15627" width="12.42578125" customWidth="1"/>
    <col min="15628" max="15628" width="13.42578125" customWidth="1"/>
    <col min="15629" max="15630" width="0" hidden="1" customWidth="1"/>
    <col min="15631" max="15632" width="8.85546875" customWidth="1"/>
    <col min="15633" max="15633" width="15.42578125" customWidth="1"/>
    <col min="15875" max="15875" width="2" customWidth="1"/>
    <col min="15876" max="15877" width="8.140625" customWidth="1"/>
    <col min="15878" max="15881" width="11.7109375" customWidth="1"/>
    <col min="15882" max="15882" width="15.42578125" customWidth="1"/>
    <col min="15883" max="15883" width="12.42578125" customWidth="1"/>
    <col min="15884" max="15884" width="13.42578125" customWidth="1"/>
    <col min="15885" max="15886" width="0" hidden="1" customWidth="1"/>
    <col min="15887" max="15888" width="8.85546875" customWidth="1"/>
    <col min="15889" max="15889" width="15.42578125" customWidth="1"/>
    <col min="16131" max="16131" width="2" customWidth="1"/>
    <col min="16132" max="16133" width="8.140625" customWidth="1"/>
    <col min="16134" max="16137" width="11.7109375" customWidth="1"/>
    <col min="16138" max="16138" width="15.42578125" customWidth="1"/>
    <col min="16139" max="16139" width="12.42578125" customWidth="1"/>
    <col min="16140" max="16140" width="13.42578125" customWidth="1"/>
    <col min="16141" max="16142" width="0" hidden="1" customWidth="1"/>
    <col min="16143" max="16144" width="8.85546875" customWidth="1"/>
    <col min="16145" max="16145" width="15.42578125" customWidth="1"/>
  </cols>
  <sheetData>
    <row r="1" spans="2:25">
      <c r="J1" s="29"/>
    </row>
    <row r="2" spans="2:25" ht="15.75" thickBot="1">
      <c r="B2" s="25" t="s">
        <v>13</v>
      </c>
      <c r="J2" s="29"/>
      <c r="O2" s="84" t="s">
        <v>52</v>
      </c>
      <c r="P2" s="84" t="s">
        <v>381</v>
      </c>
    </row>
    <row r="3" spans="2:25">
      <c r="C3" s="25"/>
      <c r="D3" s="1"/>
      <c r="E3" s="1"/>
      <c r="G3" s="1"/>
      <c r="H3" s="1"/>
      <c r="I3" s="1"/>
      <c r="J3" s="1"/>
      <c r="K3" s="1"/>
      <c r="L3" s="1"/>
      <c r="M3" s="1"/>
      <c r="N3" s="1"/>
      <c r="O3" s="83" t="s">
        <v>379</v>
      </c>
      <c r="P3" s="83">
        <f>SUMIF($P$10:$P$170,O3,$R$10:$R$170)</f>
        <v>48</v>
      </c>
      <c r="Q3" s="1"/>
      <c r="R3" s="25"/>
    </row>
    <row r="4" spans="2:25" ht="15" customHeight="1" thickBot="1">
      <c r="B4"/>
      <c r="C4"/>
      <c r="D4" s="1"/>
      <c r="E4" s="1"/>
      <c r="F4" s="1"/>
      <c r="G4" s="1"/>
      <c r="H4" s="26"/>
      <c r="J4" s="1"/>
      <c r="K4" s="1"/>
      <c r="L4" s="1"/>
      <c r="M4" s="1"/>
      <c r="N4" s="1"/>
      <c r="O4" s="81" t="s">
        <v>377</v>
      </c>
      <c r="P4" s="81">
        <f t="shared" ref="P4:P6" si="0">SUMIF($P$10:$P$170,O4,$R$10:$R$170)</f>
        <v>113</v>
      </c>
    </row>
    <row r="5" spans="2:25" ht="15" customHeight="1">
      <c r="B5" s="27"/>
      <c r="C5"/>
      <c r="H5" s="30"/>
      <c r="I5" s="26" t="s">
        <v>40</v>
      </c>
      <c r="J5" s="30"/>
      <c r="M5" s="1"/>
      <c r="N5" s="1"/>
      <c r="O5" s="80" t="s">
        <v>380</v>
      </c>
      <c r="P5" s="79">
        <f>SUMIF($O$10:$O$170,O5,$R$10:$R$170)</f>
        <v>23</v>
      </c>
      <c r="Q5" s="26" t="s">
        <v>41</v>
      </c>
    </row>
    <row r="6" spans="2:25" ht="15" customHeight="1">
      <c r="B6" s="27"/>
      <c r="C6"/>
      <c r="E6" s="78" t="s">
        <v>42</v>
      </c>
      <c r="F6" s="78"/>
      <c r="G6" s="28">
        <f>SUBTOTAL(3,C10:C170)</f>
        <v>161</v>
      </c>
      <c r="H6" s="30"/>
      <c r="I6" s="30">
        <f>SUBTOTAL(1,I10:I170)</f>
        <v>586.86956521739125</v>
      </c>
      <c r="J6" s="30"/>
      <c r="M6" s="1"/>
      <c r="N6" s="1"/>
      <c r="O6" s="80" t="s">
        <v>378</v>
      </c>
      <c r="P6" s="79">
        <f>SUMIF($O$10:$O$170,O6,$R$10:$R$170)</f>
        <v>138</v>
      </c>
      <c r="Q6" s="31">
        <f>SUBTOTAL(9,Q10:Q170)</f>
        <v>1283</v>
      </c>
      <c r="S6" s="32"/>
      <c r="T6" s="32"/>
      <c r="U6" s="32"/>
      <c r="V6" s="32"/>
      <c r="W6" s="32"/>
      <c r="X6" s="32"/>
      <c r="Y6" s="32"/>
    </row>
    <row r="7" spans="2:25" ht="11.25" customHeight="1">
      <c r="B7"/>
      <c r="C7"/>
      <c r="D7" s="1"/>
      <c r="E7" s="1"/>
      <c r="F7" s="1"/>
      <c r="G7" s="1"/>
      <c r="H7" s="1"/>
      <c r="I7" s="1"/>
      <c r="J7" s="1"/>
      <c r="K7" s="85" t="s">
        <v>382</v>
      </c>
      <c r="L7" s="1"/>
      <c r="M7" s="1"/>
      <c r="N7" s="1"/>
      <c r="O7" s="1"/>
      <c r="P7" s="1"/>
      <c r="Q7" s="1"/>
      <c r="S7" s="33"/>
      <c r="T7" s="33"/>
      <c r="U7" s="33"/>
      <c r="V7" s="33"/>
      <c r="W7" s="33"/>
      <c r="X7" s="33"/>
      <c r="Y7" s="33"/>
    </row>
    <row r="8" spans="2:25" ht="45.75" customHeight="1">
      <c r="B8" s="34" t="s">
        <v>43</v>
      </c>
      <c r="C8" s="35"/>
      <c r="D8" s="36" t="s">
        <v>46</v>
      </c>
      <c r="E8" s="36" t="s">
        <v>47</v>
      </c>
      <c r="F8" s="36" t="s">
        <v>44</v>
      </c>
      <c r="G8" s="36" t="s">
        <v>45</v>
      </c>
      <c r="H8" s="71" t="s">
        <v>55</v>
      </c>
      <c r="I8" s="36" t="s">
        <v>11</v>
      </c>
      <c r="J8" s="71" t="s">
        <v>55</v>
      </c>
      <c r="K8" s="36" t="s">
        <v>48</v>
      </c>
      <c r="L8" s="36" t="s">
        <v>49</v>
      </c>
      <c r="M8" s="37" t="s">
        <v>50</v>
      </c>
      <c r="N8" s="37" t="s">
        <v>51</v>
      </c>
      <c r="O8" s="38" t="s">
        <v>52</v>
      </c>
      <c r="P8" s="39"/>
      <c r="Q8" s="40" t="s">
        <v>53</v>
      </c>
      <c r="S8" s="33"/>
      <c r="T8" s="33"/>
      <c r="U8" s="33"/>
      <c r="V8" s="41"/>
      <c r="W8" s="41"/>
      <c r="X8" s="41"/>
      <c r="Y8" s="41"/>
    </row>
    <row r="9" spans="2:25" ht="9" customHeight="1">
      <c r="B9" s="42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/>
      <c r="S9" s="46" t="s">
        <v>3</v>
      </c>
      <c r="T9" s="46" t="s">
        <v>4</v>
      </c>
      <c r="U9" s="46" t="s">
        <v>5</v>
      </c>
      <c r="V9" s="46" t="s">
        <v>6</v>
      </c>
    </row>
    <row r="10" spans="2:25">
      <c r="B10" s="47">
        <v>2</v>
      </c>
      <c r="C10" s="48" t="s">
        <v>56</v>
      </c>
      <c r="D10" s="48" t="s">
        <v>385</v>
      </c>
      <c r="E10" s="48" t="s">
        <v>60</v>
      </c>
      <c r="F10" s="49">
        <v>1415</v>
      </c>
      <c r="G10" s="50">
        <v>1430</v>
      </c>
      <c r="H10" s="49">
        <f>G10-F10</f>
        <v>15</v>
      </c>
      <c r="I10" s="49">
        <f>IF(H10&lt;0,H10+2400,H10)</f>
        <v>15</v>
      </c>
      <c r="J10" s="70">
        <v>1</v>
      </c>
      <c r="K10" s="48" t="str">
        <f t="shared" ref="K10:L25" si="1">LEFT(F10,2)</f>
        <v>14</v>
      </c>
      <c r="L10" s="48" t="str">
        <f t="shared" si="1"/>
        <v>14</v>
      </c>
      <c r="M10" s="48">
        <f>L10-K10</f>
        <v>0</v>
      </c>
      <c r="N10" s="48" t="str">
        <f>RIGHT(H10,2)</f>
        <v>15</v>
      </c>
      <c r="O10" s="48" t="str">
        <f>IF(F10=0,"PERNOITE",IF(H10&lt;0,"PERNOITE","INTEGRAL"))</f>
        <v>INTEGRAL</v>
      </c>
      <c r="P10" s="48" t="str">
        <f>IF(B10=1,"MENSALISTA",IF(B10=2,"EVENTUAL",IF(B10=3,"DIARISTA")))</f>
        <v>EVENTUAL</v>
      </c>
      <c r="Q10" s="51">
        <f>IF(P10="MENSALISTA",$V$10,IF(H10&lt;=100,$S$10,IF(H10&lt;=200,$S$11,IF(P10="EVENTUAL",($S$10+(M10-1)*$T$10),IF(P10="DIARISTA",$U$10)))))</f>
        <v>7</v>
      </c>
      <c r="R10" s="52">
        <v>1</v>
      </c>
      <c r="S10" s="53">
        <v>7</v>
      </c>
      <c r="T10" s="53">
        <v>1</v>
      </c>
      <c r="U10" s="53">
        <v>13</v>
      </c>
      <c r="V10" s="53">
        <v>6</v>
      </c>
    </row>
    <row r="11" spans="2:25">
      <c r="B11" s="47">
        <v>1</v>
      </c>
      <c r="C11" s="48" t="s">
        <v>253</v>
      </c>
      <c r="D11" s="48" t="s">
        <v>386</v>
      </c>
      <c r="E11" s="48" t="s">
        <v>60</v>
      </c>
      <c r="F11" s="49">
        <v>1345</v>
      </c>
      <c r="G11" s="50">
        <v>1000</v>
      </c>
      <c r="H11" s="49">
        <f>G11-F11</f>
        <v>-345</v>
      </c>
      <c r="I11" s="49">
        <f t="shared" ref="I11:I74" si="2">IF(H11&lt;0,H11+2400,H11)</f>
        <v>2055</v>
      </c>
      <c r="J11" s="70">
        <v>21</v>
      </c>
      <c r="K11" s="48" t="str">
        <f t="shared" si="1"/>
        <v>13</v>
      </c>
      <c r="L11" s="48" t="str">
        <f t="shared" si="1"/>
        <v>10</v>
      </c>
      <c r="M11" s="48">
        <f>L11-K11</f>
        <v>-3</v>
      </c>
      <c r="N11" s="48" t="str">
        <f>RIGHT(H11,2)</f>
        <v>45</v>
      </c>
      <c r="O11" s="48" t="str">
        <f>IF(F11=0,"PERNOITE",IF(H11&lt;0,"PERNOITE","INTEGRAL"))</f>
        <v>PERNOITE</v>
      </c>
      <c r="P11" s="48" t="str">
        <f>IF(B11=1,"MENSALISTA",IF(B11=2,"EVENTUAL",IF(B11=3,"DIARISTA")))</f>
        <v>MENSALISTA</v>
      </c>
      <c r="Q11" s="51">
        <f>IF(P11="MENSALISTA",$V$10,IF(H11&lt;=100,$S$10,IF(H11&lt;=200,$S$11,IF(P11="EVENTUAL",($S$10+(M11-1)*$T$10),IF(P11="DIARISTA",$U$10)))))</f>
        <v>6</v>
      </c>
      <c r="R11" s="52">
        <v>1</v>
      </c>
      <c r="S11" s="53">
        <f>S10+T10</f>
        <v>8</v>
      </c>
      <c r="T11" s="53"/>
      <c r="U11" s="53"/>
      <c r="V11" s="53"/>
    </row>
    <row r="12" spans="2:25">
      <c r="B12" s="47">
        <v>1</v>
      </c>
      <c r="C12" s="48" t="s">
        <v>253</v>
      </c>
      <c r="D12" s="48" t="s">
        <v>387</v>
      </c>
      <c r="E12" s="48" t="s">
        <v>60</v>
      </c>
      <c r="F12" s="49">
        <v>1115</v>
      </c>
      <c r="G12" s="50">
        <v>1100</v>
      </c>
      <c r="H12" s="49">
        <f>G12-F12</f>
        <v>-15</v>
      </c>
      <c r="I12" s="49">
        <f t="shared" si="2"/>
        <v>2385</v>
      </c>
      <c r="J12" s="70">
        <v>24</v>
      </c>
      <c r="K12" s="48" t="str">
        <f t="shared" si="1"/>
        <v>11</v>
      </c>
      <c r="L12" s="48" t="str">
        <f t="shared" si="1"/>
        <v>11</v>
      </c>
      <c r="M12" s="48">
        <f>L12-K12</f>
        <v>0</v>
      </c>
      <c r="N12" s="48" t="str">
        <f>RIGHT(H12,2)</f>
        <v>15</v>
      </c>
      <c r="O12" s="48" t="str">
        <f>IF(F12=0,"PERNOITE",IF(H12&lt;0,"PERNOITE","INTEGRAL"))</f>
        <v>PERNOITE</v>
      </c>
      <c r="P12" s="48" t="str">
        <f>IF(B12=1,"MENSALISTA",IF(B12=2,"EVENTUAL",IF(B12=3,"DIARISTA")))</f>
        <v>MENSALISTA</v>
      </c>
      <c r="Q12" s="51">
        <f>IF(P12="MENSALISTA",$V$10,IF(H12&lt;=100,$S$10,IF(H12&lt;=200,$S$11,IF(P12="EVENTUAL",($S$10+(M12-1)*$T$10),IF(P12="DIARISTA",$U$10)))))</f>
        <v>6</v>
      </c>
      <c r="R12" s="52">
        <v>1</v>
      </c>
      <c r="S12" s="53"/>
      <c r="T12" s="53"/>
      <c r="U12" s="53"/>
      <c r="V12" s="53"/>
    </row>
    <row r="13" spans="2:25">
      <c r="B13" s="47">
        <v>2</v>
      </c>
      <c r="C13" s="48" t="s">
        <v>253</v>
      </c>
      <c r="D13" s="48" t="s">
        <v>388</v>
      </c>
      <c r="E13" s="48" t="s">
        <v>78</v>
      </c>
      <c r="F13" s="49">
        <v>1130</v>
      </c>
      <c r="G13" s="50">
        <v>1815</v>
      </c>
      <c r="H13" s="49">
        <f>G13-F13</f>
        <v>685</v>
      </c>
      <c r="I13" s="49">
        <f t="shared" si="2"/>
        <v>685</v>
      </c>
      <c r="J13" s="70">
        <v>7</v>
      </c>
      <c r="K13" s="48" t="str">
        <f t="shared" si="1"/>
        <v>11</v>
      </c>
      <c r="L13" s="48" t="str">
        <f t="shared" si="1"/>
        <v>18</v>
      </c>
      <c r="M13" s="48">
        <f>L13-K13</f>
        <v>7</v>
      </c>
      <c r="N13" s="48" t="str">
        <f>RIGHT(H13,2)</f>
        <v>85</v>
      </c>
      <c r="O13" s="48" t="str">
        <f>IF(F13=0,"PERNOITE",IF(H13&lt;0,"PERNOITE","INTEGRAL"))</f>
        <v>INTEGRAL</v>
      </c>
      <c r="P13" s="48" t="str">
        <f>IF(B13=1,"MENSALISTA",IF(B13=2,"EVENTUAL",IF(B13=3,"DIARISTA")))</f>
        <v>EVENTUAL</v>
      </c>
      <c r="Q13" s="51">
        <f>IF(P13="MENSALISTA",$V$10,IF(H13&lt;=100,$S$10,IF(H13&lt;=200,$S$11,IF(P13="EVENTUAL",($S$10+(M13-1)*$T$10),IF(P13="DIARISTA",$U$10)))))</f>
        <v>13</v>
      </c>
      <c r="R13" s="52">
        <v>1</v>
      </c>
      <c r="S13" s="53"/>
      <c r="T13" s="53"/>
      <c r="U13" s="53"/>
      <c r="V13" s="53"/>
    </row>
    <row r="14" spans="2:25">
      <c r="B14" s="47">
        <v>1</v>
      </c>
      <c r="C14" s="48" t="s">
        <v>82</v>
      </c>
      <c r="D14" s="48" t="s">
        <v>389</v>
      </c>
      <c r="E14" s="48" t="s">
        <v>60</v>
      </c>
      <c r="F14" s="49">
        <v>1930</v>
      </c>
      <c r="G14" s="50">
        <v>715</v>
      </c>
      <c r="H14" s="49">
        <f>G14-F14</f>
        <v>-1215</v>
      </c>
      <c r="I14" s="49">
        <f t="shared" si="2"/>
        <v>1185</v>
      </c>
      <c r="J14" s="70">
        <v>12</v>
      </c>
      <c r="K14" s="48" t="str">
        <f t="shared" si="1"/>
        <v>19</v>
      </c>
      <c r="L14" s="48" t="str">
        <f t="shared" ref="L14:L19" si="3">LEFT(G14,1)</f>
        <v>7</v>
      </c>
      <c r="M14" s="48">
        <f t="shared" ref="M14:M67" si="4">L14-K14</f>
        <v>-12</v>
      </c>
      <c r="N14" s="48" t="str">
        <f t="shared" ref="N14:N67" si="5">RIGHT(H14,2)</f>
        <v>15</v>
      </c>
      <c r="O14" s="48" t="str">
        <f>IF(F14=0,"PERNOITE",IF(H14&lt;0,"PERNOITE","INTEGRAL"))</f>
        <v>PERNOITE</v>
      </c>
      <c r="P14" s="48" t="str">
        <f t="shared" ref="P14:P27" si="6">IF(B14=1,"MENSALISTA",IF(B14=2,"EVENTUAL",IF(B14=3,"DIARISTA")))</f>
        <v>MENSALISTA</v>
      </c>
      <c r="Q14" s="51">
        <f>IF(P14="MENSALISTA",$V$10,IF(H14&lt;=100,$S$10,IF(H14&lt;=200,$S$11,IF(P14="EVENTUAL",($S$10+(M14-1)*$T$10),IF(P14="DIARISTA",$U$10)))))</f>
        <v>6</v>
      </c>
      <c r="R14" s="52">
        <v>1</v>
      </c>
    </row>
    <row r="15" spans="2:25">
      <c r="B15" s="47">
        <v>1</v>
      </c>
      <c r="C15" s="48" t="s">
        <v>82</v>
      </c>
      <c r="D15" s="48" t="s">
        <v>390</v>
      </c>
      <c r="E15" s="48" t="s">
        <v>78</v>
      </c>
      <c r="F15" s="49">
        <v>1930</v>
      </c>
      <c r="G15" s="50">
        <v>715</v>
      </c>
      <c r="H15" s="49">
        <f t="shared" ref="H15:H67" si="7">G15-F15</f>
        <v>-1215</v>
      </c>
      <c r="I15" s="49">
        <f t="shared" si="2"/>
        <v>1185</v>
      </c>
      <c r="J15" s="70">
        <v>12</v>
      </c>
      <c r="K15" s="48" t="str">
        <f t="shared" si="1"/>
        <v>19</v>
      </c>
      <c r="L15" s="48" t="str">
        <f t="shared" si="3"/>
        <v>7</v>
      </c>
      <c r="M15" s="48">
        <f t="shared" si="4"/>
        <v>-12</v>
      </c>
      <c r="N15" s="48" t="str">
        <f t="shared" si="5"/>
        <v>15</v>
      </c>
      <c r="O15" s="48" t="str">
        <f>IF(F15=0,"PERNOITE",IF(H15&lt;0,"PERNOITE","INTEGRAL"))</f>
        <v>PERNOITE</v>
      </c>
      <c r="P15" s="48" t="str">
        <f t="shared" si="6"/>
        <v>MENSALISTA</v>
      </c>
      <c r="Q15" s="51">
        <f>IF(P15="MENSALISTA",$V$10,IF(H15&lt;=100,$S$10,IF(H15&lt;=200,$S$11,IF(P15="EVENTUAL",($S$10+(M15-1)*$T$10),IF(P15="DIARISTA",$U$10)))))</f>
        <v>6</v>
      </c>
      <c r="R15" s="52">
        <v>1</v>
      </c>
      <c r="S15" s="72" t="s">
        <v>373</v>
      </c>
      <c r="T15" s="73"/>
    </row>
    <row r="16" spans="2:25">
      <c r="B16" s="47">
        <v>1</v>
      </c>
      <c r="C16" s="48" t="s">
        <v>82</v>
      </c>
      <c r="D16" s="48" t="s">
        <v>391</v>
      </c>
      <c r="E16" s="48" t="s">
        <v>60</v>
      </c>
      <c r="F16" s="49">
        <v>815</v>
      </c>
      <c r="G16" s="50">
        <v>730</v>
      </c>
      <c r="H16" s="49">
        <f t="shared" si="7"/>
        <v>-85</v>
      </c>
      <c r="I16" s="49">
        <f t="shared" si="2"/>
        <v>2315</v>
      </c>
      <c r="J16" s="70">
        <v>24</v>
      </c>
      <c r="K16" s="48" t="str">
        <f>LEFT(F16,1)</f>
        <v>8</v>
      </c>
      <c r="L16" s="48" t="str">
        <f t="shared" si="3"/>
        <v>7</v>
      </c>
      <c r="M16" s="48">
        <f t="shared" si="4"/>
        <v>-1</v>
      </c>
      <c r="N16" s="48" t="str">
        <f t="shared" si="5"/>
        <v>85</v>
      </c>
      <c r="O16" s="48" t="str">
        <f>IF(F16=0,"PERNOITE",IF(H16&lt;0,"PERNOITE","INTEGRAL"))</f>
        <v>PERNOITE</v>
      </c>
      <c r="P16" s="48" t="str">
        <f t="shared" si="6"/>
        <v>MENSALISTA</v>
      </c>
      <c r="Q16" s="51">
        <f>IF(P16="MENSALISTA",$V$10,IF(H16&lt;=100,$S$10,IF(H16&lt;=200,$S$11,IF(P16="EVENTUAL",($S$10+(M16-1)*$T$10),IF(P16="DIARISTA",$U$10)))))</f>
        <v>6</v>
      </c>
      <c r="R16" s="52">
        <v>1</v>
      </c>
      <c r="S16" s="74">
        <v>1</v>
      </c>
      <c r="T16" s="75" t="s">
        <v>374</v>
      </c>
    </row>
    <row r="17" spans="2:20">
      <c r="B17" s="47">
        <v>1</v>
      </c>
      <c r="C17" s="48" t="s">
        <v>82</v>
      </c>
      <c r="D17" s="48" t="s">
        <v>392</v>
      </c>
      <c r="E17" s="48" t="s">
        <v>64</v>
      </c>
      <c r="F17" s="49">
        <v>1945</v>
      </c>
      <c r="G17" s="50">
        <v>800</v>
      </c>
      <c r="H17" s="49">
        <f t="shared" si="7"/>
        <v>-1145</v>
      </c>
      <c r="I17" s="49">
        <f t="shared" si="2"/>
        <v>1255</v>
      </c>
      <c r="J17" s="70">
        <v>13</v>
      </c>
      <c r="K17" s="48" t="str">
        <f t="shared" si="1"/>
        <v>19</v>
      </c>
      <c r="L17" s="48" t="str">
        <f t="shared" si="3"/>
        <v>8</v>
      </c>
      <c r="M17" s="48">
        <f t="shared" si="4"/>
        <v>-11</v>
      </c>
      <c r="N17" s="48" t="str">
        <f t="shared" si="5"/>
        <v>45</v>
      </c>
      <c r="O17" s="48" t="str">
        <f>IF(F17=0,"PERNOITE",IF(H17&lt;0,"PERNOITE","INTEGRAL"))</f>
        <v>PERNOITE</v>
      </c>
      <c r="P17" s="48" t="str">
        <f t="shared" si="6"/>
        <v>MENSALISTA</v>
      </c>
      <c r="Q17" s="51">
        <f>IF(P17="MENSALISTA",$V$10,IF(H17&lt;=100,$S$10,IF(H17&lt;=200,$S$11,IF(P17="EVENTUAL",($S$10+(M17-1)*$T$10),IF(P17="DIARISTA",$U$10)))))</f>
        <v>6</v>
      </c>
      <c r="R17" s="52">
        <v>1</v>
      </c>
      <c r="S17" s="74">
        <v>2</v>
      </c>
      <c r="T17" s="75" t="s">
        <v>375</v>
      </c>
    </row>
    <row r="18" spans="2:20">
      <c r="B18" s="47">
        <v>2</v>
      </c>
      <c r="C18" s="48" t="s">
        <v>82</v>
      </c>
      <c r="D18" s="48" t="s">
        <v>393</v>
      </c>
      <c r="E18" s="48" t="s">
        <v>60</v>
      </c>
      <c r="F18" s="49">
        <v>745</v>
      </c>
      <c r="G18" s="50">
        <v>800</v>
      </c>
      <c r="H18" s="49">
        <f t="shared" si="7"/>
        <v>55</v>
      </c>
      <c r="I18" s="49">
        <f t="shared" si="2"/>
        <v>55</v>
      </c>
      <c r="J18" s="70">
        <v>1</v>
      </c>
      <c r="K18" s="48" t="str">
        <f>LEFT(F18,1)</f>
        <v>7</v>
      </c>
      <c r="L18" s="48" t="str">
        <f t="shared" si="3"/>
        <v>8</v>
      </c>
      <c r="M18" s="48">
        <f t="shared" si="4"/>
        <v>1</v>
      </c>
      <c r="N18" s="48" t="str">
        <f t="shared" si="5"/>
        <v>55</v>
      </c>
      <c r="O18" s="48" t="str">
        <f>IF(F18=0,"PERNOITE",IF(H18&lt;0,"PERNOITE","INTEGRAL"))</f>
        <v>INTEGRAL</v>
      </c>
      <c r="P18" s="48" t="str">
        <f t="shared" si="6"/>
        <v>EVENTUAL</v>
      </c>
      <c r="Q18" s="51">
        <f>IF(P18="MENSALISTA",$V$10,IF(H18&lt;=100,$S$10,IF(H18&lt;=200,$S$11,IF(P18="EVENTUAL",($S$10+(M18-1)*$T$10),IF(P18="DIARISTA",$U$10)))))</f>
        <v>7</v>
      </c>
      <c r="R18" s="52">
        <v>1</v>
      </c>
      <c r="S18" s="76">
        <v>3</v>
      </c>
      <c r="T18" s="77" t="s">
        <v>376</v>
      </c>
    </row>
    <row r="19" spans="2:20">
      <c r="B19" s="47">
        <v>2</v>
      </c>
      <c r="C19" s="48" t="s">
        <v>82</v>
      </c>
      <c r="D19" s="48" t="s">
        <v>394</v>
      </c>
      <c r="E19" s="48" t="s">
        <v>64</v>
      </c>
      <c r="F19" s="49">
        <v>815</v>
      </c>
      <c r="G19" s="50">
        <v>930</v>
      </c>
      <c r="H19" s="49">
        <f t="shared" si="7"/>
        <v>115</v>
      </c>
      <c r="I19" s="49">
        <f t="shared" si="2"/>
        <v>115</v>
      </c>
      <c r="J19" s="70">
        <v>2</v>
      </c>
      <c r="K19" s="48" t="str">
        <f>LEFT(F19,1)</f>
        <v>8</v>
      </c>
      <c r="L19" s="48" t="str">
        <f t="shared" si="3"/>
        <v>9</v>
      </c>
      <c r="M19" s="48">
        <f t="shared" si="4"/>
        <v>1</v>
      </c>
      <c r="N19" s="48" t="str">
        <f t="shared" si="5"/>
        <v>15</v>
      </c>
      <c r="O19" s="48" t="str">
        <f>IF(F19=0,"PERNOITE",IF(H19&lt;0,"PERNOITE","INTEGRAL"))</f>
        <v>INTEGRAL</v>
      </c>
      <c r="P19" s="48" t="str">
        <f t="shared" si="6"/>
        <v>EVENTUAL</v>
      </c>
      <c r="Q19" s="51">
        <f>IF(P19="MENSALISTA",$V$10,IF(H19&lt;=100,$S$10,IF(H19&lt;=200,$S$11,IF(P19="EVENTUAL",($S$10+(M19-1)*$T$10),IF(P19="DIARISTA",$U$10)))))</f>
        <v>8</v>
      </c>
      <c r="R19" s="52">
        <v>1</v>
      </c>
    </row>
    <row r="20" spans="2:20">
      <c r="B20" s="47">
        <v>1</v>
      </c>
      <c r="C20" s="48" t="s">
        <v>82</v>
      </c>
      <c r="D20" s="48" t="s">
        <v>395</v>
      </c>
      <c r="E20" s="48" t="s">
        <v>78</v>
      </c>
      <c r="F20" s="49">
        <v>2100</v>
      </c>
      <c r="G20" s="50">
        <v>1045</v>
      </c>
      <c r="H20" s="49">
        <f t="shared" si="7"/>
        <v>-1055</v>
      </c>
      <c r="I20" s="49">
        <f t="shared" si="2"/>
        <v>1345</v>
      </c>
      <c r="J20" s="70">
        <v>14</v>
      </c>
      <c r="K20" s="48" t="str">
        <f t="shared" si="1"/>
        <v>21</v>
      </c>
      <c r="L20" s="48" t="str">
        <f t="shared" si="1"/>
        <v>10</v>
      </c>
      <c r="M20" s="48">
        <f t="shared" si="4"/>
        <v>-11</v>
      </c>
      <c r="N20" s="48" t="str">
        <f t="shared" si="5"/>
        <v>55</v>
      </c>
      <c r="O20" s="48" t="str">
        <f>IF(F20=0,"PERNOITE",IF(H20&lt;0,"PERNOITE","INTEGRAL"))</f>
        <v>PERNOITE</v>
      </c>
      <c r="P20" s="48" t="str">
        <f t="shared" si="6"/>
        <v>MENSALISTA</v>
      </c>
      <c r="Q20" s="51">
        <f>IF(P20="MENSALISTA",$V$10,IF(H20&lt;=100,$S$10,IF(H20&lt;=200,$S$11,IF(P20="EVENTUAL",($S$10+(M20-1)*$T$10),IF(P20="DIARISTA",$U$10)))))</f>
        <v>6</v>
      </c>
      <c r="R20" s="52">
        <v>1</v>
      </c>
    </row>
    <row r="21" spans="2:20">
      <c r="B21" s="47">
        <v>2</v>
      </c>
      <c r="C21" s="48" t="s">
        <v>82</v>
      </c>
      <c r="D21" s="48" t="s">
        <v>396</v>
      </c>
      <c r="E21" s="48" t="s">
        <v>60</v>
      </c>
      <c r="F21" s="49">
        <v>1000</v>
      </c>
      <c r="G21" s="50">
        <v>1100</v>
      </c>
      <c r="H21" s="49">
        <f t="shared" si="7"/>
        <v>100</v>
      </c>
      <c r="I21" s="49">
        <f t="shared" si="2"/>
        <v>100</v>
      </c>
      <c r="J21" s="70">
        <v>1</v>
      </c>
      <c r="K21" s="48" t="str">
        <f t="shared" si="1"/>
        <v>10</v>
      </c>
      <c r="L21" s="48" t="str">
        <f t="shared" si="1"/>
        <v>11</v>
      </c>
      <c r="M21" s="48">
        <f t="shared" si="4"/>
        <v>1</v>
      </c>
      <c r="N21" s="48" t="str">
        <f t="shared" si="5"/>
        <v>00</v>
      </c>
      <c r="O21" s="48" t="str">
        <f>IF(F21=0,"PERNOITE",IF(H21&lt;0,"PERNOITE","INTEGRAL"))</f>
        <v>INTEGRAL</v>
      </c>
      <c r="P21" s="48" t="str">
        <f t="shared" si="6"/>
        <v>EVENTUAL</v>
      </c>
      <c r="Q21" s="51">
        <f>IF(P21="MENSALISTA",$V$10,IF(H21&lt;=100,$S$10,IF(H21&lt;=200,$S$11,IF(P21="EVENTUAL",($S$10+(M21-1)*$T$10),IF(P21="DIARISTA",$U$10)))))</f>
        <v>7</v>
      </c>
      <c r="R21" s="52">
        <v>1</v>
      </c>
    </row>
    <row r="22" spans="2:20">
      <c r="B22" s="47">
        <v>2</v>
      </c>
      <c r="C22" s="48" t="s">
        <v>82</v>
      </c>
      <c r="D22" s="48" t="s">
        <v>397</v>
      </c>
      <c r="E22" s="48" t="s">
        <v>78</v>
      </c>
      <c r="F22" s="49">
        <v>715</v>
      </c>
      <c r="G22" s="50">
        <v>1130</v>
      </c>
      <c r="H22" s="49">
        <f t="shared" si="7"/>
        <v>415</v>
      </c>
      <c r="I22" s="49">
        <f t="shared" si="2"/>
        <v>415</v>
      </c>
      <c r="J22" s="70">
        <v>5</v>
      </c>
      <c r="K22" s="48" t="str">
        <f>LEFT(F22,1)</f>
        <v>7</v>
      </c>
      <c r="L22" s="48" t="str">
        <f t="shared" si="1"/>
        <v>11</v>
      </c>
      <c r="M22" s="48">
        <f t="shared" si="4"/>
        <v>4</v>
      </c>
      <c r="N22" s="48" t="str">
        <f t="shared" si="5"/>
        <v>15</v>
      </c>
      <c r="O22" s="48" t="str">
        <f>IF(F22=0,"PERNOITE",IF(H22&lt;0,"PERNOITE","INTEGRAL"))</f>
        <v>INTEGRAL</v>
      </c>
      <c r="P22" s="48" t="str">
        <f t="shared" si="6"/>
        <v>EVENTUAL</v>
      </c>
      <c r="Q22" s="51">
        <f>IF(P22="MENSALISTA",$V$10,IF(H22&lt;=100,$S$10,IF(H22&lt;=200,$S$11,IF(P22="EVENTUAL",($S$10+(M22-1)*$T$10),IF(P22="DIARISTA",$U$10)))))</f>
        <v>10</v>
      </c>
      <c r="R22" s="52">
        <v>1</v>
      </c>
    </row>
    <row r="23" spans="2:20">
      <c r="B23" s="47">
        <v>1</v>
      </c>
      <c r="C23" s="48" t="s">
        <v>82</v>
      </c>
      <c r="D23" s="48" t="s">
        <v>398</v>
      </c>
      <c r="E23" s="48" t="s">
        <v>64</v>
      </c>
      <c r="F23" s="49">
        <v>1300</v>
      </c>
      <c r="G23" s="50">
        <v>1130</v>
      </c>
      <c r="H23" s="49">
        <f t="shared" si="7"/>
        <v>-170</v>
      </c>
      <c r="I23" s="49">
        <f t="shared" si="2"/>
        <v>2230</v>
      </c>
      <c r="J23" s="70">
        <v>23</v>
      </c>
      <c r="K23" s="48" t="str">
        <f t="shared" si="1"/>
        <v>13</v>
      </c>
      <c r="L23" s="48" t="str">
        <f t="shared" si="1"/>
        <v>11</v>
      </c>
      <c r="M23" s="48">
        <f t="shared" si="4"/>
        <v>-2</v>
      </c>
      <c r="N23" s="48" t="str">
        <f t="shared" si="5"/>
        <v>70</v>
      </c>
      <c r="O23" s="48" t="str">
        <f>IF(F23=0,"PERNOITE",IF(H23&lt;0,"PERNOITE","INTEGRAL"))</f>
        <v>PERNOITE</v>
      </c>
      <c r="P23" s="48" t="str">
        <f t="shared" si="6"/>
        <v>MENSALISTA</v>
      </c>
      <c r="Q23" s="51">
        <f>IF(P23="MENSALISTA",$V$10,IF(H23&lt;=100,$S$10,IF(H23&lt;=200,$S$11,IF(P23="EVENTUAL",($S$10+(M23-1)*$T$10),IF(P23="DIARISTA",$U$10)))))</f>
        <v>6</v>
      </c>
      <c r="R23" s="52">
        <v>1</v>
      </c>
    </row>
    <row r="24" spans="2:20">
      <c r="B24" s="47">
        <v>2</v>
      </c>
      <c r="C24" s="48" t="s">
        <v>82</v>
      </c>
      <c r="D24" s="48" t="s">
        <v>399</v>
      </c>
      <c r="E24" s="48" t="s">
        <v>62</v>
      </c>
      <c r="F24" s="49">
        <v>1000</v>
      </c>
      <c r="G24" s="50">
        <v>1200</v>
      </c>
      <c r="H24" s="49">
        <f t="shared" si="7"/>
        <v>200</v>
      </c>
      <c r="I24" s="49">
        <f t="shared" si="2"/>
        <v>200</v>
      </c>
      <c r="J24" s="70">
        <v>2</v>
      </c>
      <c r="K24" s="48" t="str">
        <f t="shared" si="1"/>
        <v>10</v>
      </c>
      <c r="L24" s="48" t="str">
        <f t="shared" si="1"/>
        <v>12</v>
      </c>
      <c r="M24" s="48">
        <f t="shared" si="4"/>
        <v>2</v>
      </c>
      <c r="N24" s="48" t="str">
        <f t="shared" si="5"/>
        <v>00</v>
      </c>
      <c r="O24" s="48" t="str">
        <f>IF(F24=0,"PERNOITE",IF(H24&lt;0,"PERNOITE","INTEGRAL"))</f>
        <v>INTEGRAL</v>
      </c>
      <c r="P24" s="48" t="str">
        <f t="shared" si="6"/>
        <v>EVENTUAL</v>
      </c>
      <c r="Q24" s="51">
        <f>IF(P24="MENSALISTA",$V$10,IF(H24&lt;=100,$S$10,IF(H24&lt;=200,$S$11,IF(P24="EVENTUAL",($S$10+(M24-1)*$T$10),IF(P24="DIARISTA",$U$10)))))</f>
        <v>8</v>
      </c>
      <c r="R24" s="52">
        <v>1</v>
      </c>
    </row>
    <row r="25" spans="2:20">
      <c r="B25" s="47">
        <v>2</v>
      </c>
      <c r="C25" s="48" t="s">
        <v>82</v>
      </c>
      <c r="D25" s="48" t="s">
        <v>400</v>
      </c>
      <c r="E25" s="48" t="s">
        <v>64</v>
      </c>
      <c r="F25" s="49">
        <v>1200</v>
      </c>
      <c r="G25" s="50">
        <v>1230</v>
      </c>
      <c r="H25" s="49">
        <f t="shared" si="7"/>
        <v>30</v>
      </c>
      <c r="I25" s="49">
        <f t="shared" si="2"/>
        <v>30</v>
      </c>
      <c r="J25" s="70">
        <v>1</v>
      </c>
      <c r="K25" s="48" t="str">
        <f t="shared" si="1"/>
        <v>12</v>
      </c>
      <c r="L25" s="48" t="str">
        <f t="shared" si="1"/>
        <v>12</v>
      </c>
      <c r="M25" s="48">
        <f t="shared" si="4"/>
        <v>0</v>
      </c>
      <c r="N25" s="48" t="str">
        <f t="shared" si="5"/>
        <v>30</v>
      </c>
      <c r="O25" s="48" t="str">
        <f>IF(F25=0,"PERNOITE",IF(H25&lt;0,"PERNOITE","INTEGRAL"))</f>
        <v>INTEGRAL</v>
      </c>
      <c r="P25" s="48" t="str">
        <f t="shared" si="6"/>
        <v>EVENTUAL</v>
      </c>
      <c r="Q25" s="51">
        <f>IF(P25="MENSALISTA",$V$10,IF(H25&lt;=100,$S$10,IF(H25&lt;=200,$S$11,IF(P25="EVENTUAL",($S$10+(M25-1)*$T$10),IF(P25="DIARISTA",$U$10)))))</f>
        <v>7</v>
      </c>
      <c r="R25" s="52">
        <v>1</v>
      </c>
    </row>
    <row r="26" spans="2:20">
      <c r="B26" s="47">
        <v>2</v>
      </c>
      <c r="C26" s="48" t="s">
        <v>82</v>
      </c>
      <c r="D26" s="48" t="s">
        <v>401</v>
      </c>
      <c r="E26" s="48" t="s">
        <v>64</v>
      </c>
      <c r="F26" s="49">
        <v>1215</v>
      </c>
      <c r="G26" s="50">
        <v>1230</v>
      </c>
      <c r="H26" s="49">
        <f t="shared" si="7"/>
        <v>15</v>
      </c>
      <c r="I26" s="49">
        <f t="shared" si="2"/>
        <v>15</v>
      </c>
      <c r="J26" s="70">
        <v>1</v>
      </c>
      <c r="K26" s="48" t="str">
        <f t="shared" ref="K26:L79" si="8">LEFT(F26,2)</f>
        <v>12</v>
      </c>
      <c r="L26" s="48" t="str">
        <f t="shared" si="8"/>
        <v>12</v>
      </c>
      <c r="M26" s="48">
        <f t="shared" si="4"/>
        <v>0</v>
      </c>
      <c r="N26" s="48" t="str">
        <f t="shared" si="5"/>
        <v>15</v>
      </c>
      <c r="O26" s="48" t="str">
        <f>IF(F26=0,"PERNOITE",IF(H26&lt;0,"PERNOITE","INTEGRAL"))</f>
        <v>INTEGRAL</v>
      </c>
      <c r="P26" s="48" t="str">
        <f t="shared" si="6"/>
        <v>EVENTUAL</v>
      </c>
      <c r="Q26" s="51">
        <f>IF(P26="MENSALISTA",$V$10,IF(H26&lt;=100,$S$10,IF(H26&lt;=200,$S$11,IF(P26="EVENTUAL",($S$10+(M26-1)*$T$10),IF(P26="DIARISTA",$U$10)))))</f>
        <v>7</v>
      </c>
      <c r="R26" s="52">
        <v>1</v>
      </c>
    </row>
    <row r="27" spans="2:20">
      <c r="B27" s="47">
        <v>2</v>
      </c>
      <c r="C27" s="48" t="s">
        <v>82</v>
      </c>
      <c r="D27" s="48" t="s">
        <v>402</v>
      </c>
      <c r="E27" s="48" t="s">
        <v>60</v>
      </c>
      <c r="F27" s="49">
        <v>1115</v>
      </c>
      <c r="G27" s="50">
        <v>1245</v>
      </c>
      <c r="H27" s="49">
        <f t="shared" si="7"/>
        <v>130</v>
      </c>
      <c r="I27" s="49">
        <f t="shared" si="2"/>
        <v>130</v>
      </c>
      <c r="J27" s="70">
        <v>2</v>
      </c>
      <c r="K27" s="48" t="str">
        <f t="shared" si="8"/>
        <v>11</v>
      </c>
      <c r="L27" s="48" t="str">
        <f t="shared" si="8"/>
        <v>12</v>
      </c>
      <c r="M27" s="48">
        <f t="shared" si="4"/>
        <v>1</v>
      </c>
      <c r="N27" s="48" t="str">
        <f t="shared" si="5"/>
        <v>30</v>
      </c>
      <c r="O27" s="48" t="str">
        <f>IF(F27=0,"PERNOITE",IF(H27&lt;0,"PERNOITE","INTEGRAL"))</f>
        <v>INTEGRAL</v>
      </c>
      <c r="P27" s="48" t="str">
        <f t="shared" si="6"/>
        <v>EVENTUAL</v>
      </c>
      <c r="Q27" s="51">
        <f>IF(P27="MENSALISTA",$V$10,IF(H27&lt;=100,$S$10,IF(H27&lt;=200,$S$11,IF(P27="EVENTUAL",($S$10+(M27-1)*$T$10),IF(P27="DIARISTA",$U$10)))))</f>
        <v>8</v>
      </c>
      <c r="R27" s="52">
        <v>1</v>
      </c>
    </row>
    <row r="28" spans="2:20">
      <c r="B28" s="47">
        <v>2</v>
      </c>
      <c r="C28" s="48" t="s">
        <v>82</v>
      </c>
      <c r="D28" s="48" t="s">
        <v>403</v>
      </c>
      <c r="E28" s="48" t="s">
        <v>60</v>
      </c>
      <c r="F28" s="49">
        <v>1230</v>
      </c>
      <c r="G28" s="50">
        <v>1315</v>
      </c>
      <c r="H28" s="49">
        <f t="shared" si="7"/>
        <v>85</v>
      </c>
      <c r="I28" s="49">
        <f t="shared" si="2"/>
        <v>85</v>
      </c>
      <c r="J28" s="70">
        <v>1</v>
      </c>
      <c r="K28" s="48" t="str">
        <f t="shared" si="8"/>
        <v>12</v>
      </c>
      <c r="L28" s="48" t="str">
        <f t="shared" si="8"/>
        <v>13</v>
      </c>
      <c r="M28" s="48">
        <f t="shared" si="4"/>
        <v>1</v>
      </c>
      <c r="N28" s="48" t="str">
        <f t="shared" si="5"/>
        <v>85</v>
      </c>
      <c r="O28" s="48" t="str">
        <f>IF(F28=0,"PERNOITE",IF(H28&lt;0,"PERNOITE","INTEGRAL"))</f>
        <v>INTEGRAL</v>
      </c>
      <c r="P28" s="48" t="str">
        <f>IF(B28=1,"MENSALISTA",IF(B28=2,"EVENTUAL",IF(B28=3,"DIARISTA")))</f>
        <v>EVENTUAL</v>
      </c>
      <c r="Q28" s="51">
        <f>IF(P28="MENSALISTA",$V$10,IF(H28&lt;=100,$S$10,IF(H28&lt;=200,$S$11,IF(P28="EVENTUAL",($S$10+(M28-1)*$T$10),IF(P28="DIARISTA",$U$10)))))</f>
        <v>7</v>
      </c>
      <c r="R28" s="52">
        <v>1</v>
      </c>
    </row>
    <row r="29" spans="2:20">
      <c r="B29" s="47">
        <v>2</v>
      </c>
      <c r="C29" s="48" t="s">
        <v>82</v>
      </c>
      <c r="D29" s="48" t="s">
        <v>404</v>
      </c>
      <c r="E29" s="48" t="s">
        <v>60</v>
      </c>
      <c r="F29" s="49">
        <v>1300</v>
      </c>
      <c r="G29" s="50">
        <v>1345</v>
      </c>
      <c r="H29" s="49">
        <f t="shared" si="7"/>
        <v>45</v>
      </c>
      <c r="I29" s="49">
        <f t="shared" si="2"/>
        <v>45</v>
      </c>
      <c r="J29" s="70">
        <v>1</v>
      </c>
      <c r="K29" s="48" t="str">
        <f t="shared" si="8"/>
        <v>13</v>
      </c>
      <c r="L29" s="48" t="str">
        <f t="shared" si="8"/>
        <v>13</v>
      </c>
      <c r="M29" s="48">
        <f t="shared" si="4"/>
        <v>0</v>
      </c>
      <c r="N29" s="48" t="str">
        <f t="shared" si="5"/>
        <v>45</v>
      </c>
      <c r="O29" s="48" t="str">
        <f>IF(F29=0,"PERNOITE",IF(H29&lt;0,"PERNOITE","INTEGRAL"))</f>
        <v>INTEGRAL</v>
      </c>
      <c r="P29" s="48" t="str">
        <f>IF(B29=1,"MENSALISTA",IF(B29=2,"EVENTUAL",IF(B29=3,"DIARISTA")))</f>
        <v>EVENTUAL</v>
      </c>
      <c r="Q29" s="51">
        <f>IF(P29="MENSALISTA",$V$10,IF(H29&lt;=100,$S$10,IF(H29&lt;=200,$S$11,IF(P29="EVENTUAL",($S$10+(M29-1)*$T$10),IF(P29="DIARISTA",$U$10)))))</f>
        <v>7</v>
      </c>
      <c r="R29" s="52">
        <v>1</v>
      </c>
    </row>
    <row r="30" spans="2:20">
      <c r="B30" s="47">
        <v>2</v>
      </c>
      <c r="C30" s="48" t="s">
        <v>82</v>
      </c>
      <c r="D30" s="48" t="s">
        <v>405</v>
      </c>
      <c r="E30" s="48" t="s">
        <v>64</v>
      </c>
      <c r="F30" s="49">
        <v>1315</v>
      </c>
      <c r="G30" s="50">
        <v>1400</v>
      </c>
      <c r="H30" s="49">
        <f t="shared" si="7"/>
        <v>85</v>
      </c>
      <c r="I30" s="49">
        <f t="shared" si="2"/>
        <v>85</v>
      </c>
      <c r="J30" s="70">
        <v>1</v>
      </c>
      <c r="K30" s="48" t="str">
        <f t="shared" si="8"/>
        <v>13</v>
      </c>
      <c r="L30" s="48" t="str">
        <f t="shared" si="8"/>
        <v>14</v>
      </c>
      <c r="M30" s="48">
        <f t="shared" si="4"/>
        <v>1</v>
      </c>
      <c r="N30" s="48" t="str">
        <f t="shared" si="5"/>
        <v>85</v>
      </c>
      <c r="O30" s="48" t="str">
        <f>IF(F30=0,"PERNOITE",IF(H30&lt;0,"PERNOITE","INTEGRAL"))</f>
        <v>INTEGRAL</v>
      </c>
      <c r="P30" s="48" t="str">
        <f>IF(B30=1,"MENSALISTA",IF(B30=2,"EVENTUAL",IF(B30=3,"DIARISTA")))</f>
        <v>EVENTUAL</v>
      </c>
      <c r="Q30" s="51">
        <f>IF(P30="MENSALISTA",$V$10,IF(H30&lt;=100,$S$10,IF(H30&lt;=200,$S$11,IF(P30="EVENTUAL",($S$10+(M30-1)*$T$10),IF(P30="DIARISTA",$U$10)))))</f>
        <v>7</v>
      </c>
      <c r="R30" s="52">
        <v>1</v>
      </c>
    </row>
    <row r="31" spans="2:20">
      <c r="B31" s="47">
        <v>2</v>
      </c>
      <c r="C31" s="48" t="s">
        <v>82</v>
      </c>
      <c r="D31" s="48" t="s">
        <v>406</v>
      </c>
      <c r="E31" s="48" t="s">
        <v>60</v>
      </c>
      <c r="F31" s="49">
        <v>1315</v>
      </c>
      <c r="G31" s="50">
        <v>1400</v>
      </c>
      <c r="H31" s="49">
        <f t="shared" si="7"/>
        <v>85</v>
      </c>
      <c r="I31" s="49">
        <f t="shared" si="2"/>
        <v>85</v>
      </c>
      <c r="J31" s="70">
        <v>1</v>
      </c>
      <c r="K31" s="48" t="str">
        <f t="shared" si="8"/>
        <v>13</v>
      </c>
      <c r="L31" s="48" t="str">
        <f t="shared" si="8"/>
        <v>14</v>
      </c>
      <c r="M31" s="48">
        <f t="shared" si="4"/>
        <v>1</v>
      </c>
      <c r="N31" s="48" t="str">
        <f t="shared" si="5"/>
        <v>85</v>
      </c>
      <c r="O31" s="48" t="str">
        <f>IF(F31=0,"PERNOITE",IF(H31&lt;0,"PERNOITE","INTEGRAL"))</f>
        <v>INTEGRAL</v>
      </c>
      <c r="P31" s="48" t="str">
        <f t="shared" ref="P31:P67" si="9">IF(B31=1,"MENSALISTA",IF(B31=2,"EVENTUAL",IF(B31=3,"DIARISTA")))</f>
        <v>EVENTUAL</v>
      </c>
      <c r="Q31" s="51">
        <f>IF(P31="MENSALISTA",$V$10,IF(H31&lt;=100,$S$10,IF(H31&lt;=200,$S$11,IF(P31="EVENTUAL",($S$10+(M31-1)*$T$10),IF(P31="DIARISTA",$U$10)))))</f>
        <v>7</v>
      </c>
      <c r="R31" s="52">
        <v>1</v>
      </c>
    </row>
    <row r="32" spans="2:20">
      <c r="B32" s="47">
        <v>2</v>
      </c>
      <c r="C32" s="48" t="s">
        <v>82</v>
      </c>
      <c r="D32" s="48" t="s">
        <v>407</v>
      </c>
      <c r="E32" s="48" t="s">
        <v>60</v>
      </c>
      <c r="F32" s="49">
        <v>1315</v>
      </c>
      <c r="G32" s="50">
        <v>1400</v>
      </c>
      <c r="H32" s="49">
        <f t="shared" si="7"/>
        <v>85</v>
      </c>
      <c r="I32" s="49">
        <f t="shared" si="2"/>
        <v>85</v>
      </c>
      <c r="J32" s="70">
        <v>1</v>
      </c>
      <c r="K32" s="48" t="str">
        <f t="shared" si="8"/>
        <v>13</v>
      </c>
      <c r="L32" s="48" t="str">
        <f t="shared" si="8"/>
        <v>14</v>
      </c>
      <c r="M32" s="48">
        <f t="shared" si="4"/>
        <v>1</v>
      </c>
      <c r="N32" s="48" t="str">
        <f t="shared" si="5"/>
        <v>85</v>
      </c>
      <c r="O32" s="48" t="str">
        <f>IF(F32=0,"PERNOITE",IF(H32&lt;0,"PERNOITE","INTEGRAL"))</f>
        <v>INTEGRAL</v>
      </c>
      <c r="P32" s="48" t="str">
        <f t="shared" si="9"/>
        <v>EVENTUAL</v>
      </c>
      <c r="Q32" s="51">
        <f>IF(P32="MENSALISTA",$V$10,IF(H32&lt;=100,$S$10,IF(H32&lt;=200,$S$11,IF(P32="EVENTUAL",($S$10+(M32-1)*$T$10),IF(P32="DIARISTA",$U$10)))))</f>
        <v>7</v>
      </c>
      <c r="R32" s="52">
        <v>1</v>
      </c>
    </row>
    <row r="33" spans="2:18">
      <c r="B33" s="47">
        <v>2</v>
      </c>
      <c r="C33" s="48" t="s">
        <v>82</v>
      </c>
      <c r="D33" s="48" t="s">
        <v>408</v>
      </c>
      <c r="E33" s="48" t="s">
        <v>64</v>
      </c>
      <c r="F33" s="49">
        <v>1330</v>
      </c>
      <c r="G33" s="50">
        <v>1530</v>
      </c>
      <c r="H33" s="49">
        <f t="shared" si="7"/>
        <v>200</v>
      </c>
      <c r="I33" s="49">
        <f t="shared" si="2"/>
        <v>200</v>
      </c>
      <c r="J33" s="70">
        <v>2</v>
      </c>
      <c r="K33" s="48" t="str">
        <f t="shared" si="8"/>
        <v>13</v>
      </c>
      <c r="L33" s="48" t="str">
        <f t="shared" si="8"/>
        <v>15</v>
      </c>
      <c r="M33" s="48">
        <f t="shared" si="4"/>
        <v>2</v>
      </c>
      <c r="N33" s="48" t="str">
        <f t="shared" si="5"/>
        <v>00</v>
      </c>
      <c r="O33" s="48" t="str">
        <f>IF(F33=0,"PERNOITE",IF(H33&lt;0,"PERNOITE","INTEGRAL"))</f>
        <v>INTEGRAL</v>
      </c>
      <c r="P33" s="48" t="str">
        <f t="shared" si="9"/>
        <v>EVENTUAL</v>
      </c>
      <c r="Q33" s="51">
        <f>IF(P33="MENSALISTA",$V$10,IF(H33&lt;=100,$S$10,IF(H33&lt;=200,$S$11,IF(P33="EVENTUAL",($S$10+(M33-1)*$T$10),IF(P33="DIARISTA",$U$10)))))</f>
        <v>8</v>
      </c>
      <c r="R33" s="52">
        <v>1</v>
      </c>
    </row>
    <row r="34" spans="2:18">
      <c r="B34" s="47">
        <v>2</v>
      </c>
      <c r="C34" s="48" t="s">
        <v>82</v>
      </c>
      <c r="D34" s="48" t="s">
        <v>409</v>
      </c>
      <c r="E34" s="48" t="s">
        <v>66</v>
      </c>
      <c r="F34" s="49">
        <v>900</v>
      </c>
      <c r="G34" s="50">
        <v>1545</v>
      </c>
      <c r="H34" s="49">
        <f t="shared" si="7"/>
        <v>645</v>
      </c>
      <c r="I34" s="49">
        <f t="shared" si="2"/>
        <v>645</v>
      </c>
      <c r="J34" s="70">
        <v>7</v>
      </c>
      <c r="K34" s="48" t="str">
        <f>LEFT(F34,1)</f>
        <v>9</v>
      </c>
      <c r="L34" s="48" t="str">
        <f t="shared" si="8"/>
        <v>15</v>
      </c>
      <c r="M34" s="48">
        <f t="shared" si="4"/>
        <v>6</v>
      </c>
      <c r="N34" s="48" t="str">
        <f t="shared" si="5"/>
        <v>45</v>
      </c>
      <c r="O34" s="48" t="str">
        <f>IF(F34=0,"PERNOITE",IF(H34&lt;0,"PERNOITE","INTEGRAL"))</f>
        <v>INTEGRAL</v>
      </c>
      <c r="P34" s="48" t="str">
        <f t="shared" si="9"/>
        <v>EVENTUAL</v>
      </c>
      <c r="Q34" s="51">
        <f>IF(P34="MENSALISTA",$V$10,IF(H34&lt;=100,$S$10,IF(H34&lt;=200,$S$11,IF(P34="EVENTUAL",($S$10+(M34-1)*$T$10),IF(P34="DIARISTA",$U$10)))))</f>
        <v>12</v>
      </c>
      <c r="R34" s="52">
        <v>1</v>
      </c>
    </row>
    <row r="35" spans="2:18">
      <c r="B35" s="47">
        <v>2</v>
      </c>
      <c r="C35" s="48" t="s">
        <v>82</v>
      </c>
      <c r="D35" s="48" t="s">
        <v>410</v>
      </c>
      <c r="E35" s="48" t="s">
        <v>60</v>
      </c>
      <c r="F35" s="49">
        <v>1430</v>
      </c>
      <c r="G35" s="50">
        <v>1545</v>
      </c>
      <c r="H35" s="49">
        <f t="shared" si="7"/>
        <v>115</v>
      </c>
      <c r="I35" s="49">
        <f t="shared" si="2"/>
        <v>115</v>
      </c>
      <c r="J35" s="70">
        <v>2</v>
      </c>
      <c r="K35" s="48" t="str">
        <f t="shared" si="8"/>
        <v>14</v>
      </c>
      <c r="L35" s="48" t="str">
        <f t="shared" si="8"/>
        <v>15</v>
      </c>
      <c r="M35" s="48">
        <f t="shared" si="4"/>
        <v>1</v>
      </c>
      <c r="N35" s="48" t="str">
        <f t="shared" si="5"/>
        <v>15</v>
      </c>
      <c r="O35" s="48" t="str">
        <f>IF(F35=0,"PERNOITE",IF(H35&lt;0,"PERNOITE","INTEGRAL"))</f>
        <v>INTEGRAL</v>
      </c>
      <c r="P35" s="48" t="str">
        <f t="shared" si="9"/>
        <v>EVENTUAL</v>
      </c>
      <c r="Q35" s="51">
        <f>IF(P35="MENSALISTA",$V$10,IF(H35&lt;=100,$S$10,IF(H35&lt;=200,$S$11,IF(P35="EVENTUAL",($S$10+(M35-1)*$T$10),IF(P35="DIARISTA",$U$10)))))</f>
        <v>8</v>
      </c>
      <c r="R35" s="52">
        <v>1</v>
      </c>
    </row>
    <row r="36" spans="2:18">
      <c r="B36" s="47">
        <v>2</v>
      </c>
      <c r="C36" s="48" t="s">
        <v>82</v>
      </c>
      <c r="D36" s="48" t="s">
        <v>411</v>
      </c>
      <c r="E36" s="48" t="s">
        <v>66</v>
      </c>
      <c r="F36" s="49">
        <v>1000</v>
      </c>
      <c r="G36" s="50">
        <v>1545</v>
      </c>
      <c r="H36" s="49">
        <f t="shared" si="7"/>
        <v>545</v>
      </c>
      <c r="I36" s="49">
        <f t="shared" si="2"/>
        <v>545</v>
      </c>
      <c r="J36" s="70">
        <v>6</v>
      </c>
      <c r="K36" s="48" t="str">
        <f t="shared" si="8"/>
        <v>10</v>
      </c>
      <c r="L36" s="48" t="str">
        <f t="shared" si="8"/>
        <v>15</v>
      </c>
      <c r="M36" s="48">
        <f t="shared" si="4"/>
        <v>5</v>
      </c>
      <c r="N36" s="48" t="str">
        <f t="shared" si="5"/>
        <v>45</v>
      </c>
      <c r="O36" s="48" t="str">
        <f>IF(F36=0,"PERNOITE",IF(H36&lt;0,"PERNOITE","INTEGRAL"))</f>
        <v>INTEGRAL</v>
      </c>
      <c r="P36" s="48" t="str">
        <f t="shared" si="9"/>
        <v>EVENTUAL</v>
      </c>
      <c r="Q36" s="51">
        <f>IF(P36="MENSALISTA",$V$10,IF(H36&lt;=100,$S$10,IF(H36&lt;=200,$S$11,IF(P36="EVENTUAL",($S$10+(M36-1)*$T$10),IF(P36="DIARISTA",$U$10)))))</f>
        <v>11</v>
      </c>
      <c r="R36" s="52">
        <v>1</v>
      </c>
    </row>
    <row r="37" spans="2:18">
      <c r="B37" s="47">
        <v>2</v>
      </c>
      <c r="C37" s="48" t="s">
        <v>82</v>
      </c>
      <c r="D37" s="48" t="s">
        <v>412</v>
      </c>
      <c r="E37" s="48" t="s">
        <v>78</v>
      </c>
      <c r="F37" s="49">
        <v>1300</v>
      </c>
      <c r="G37" s="50">
        <v>1600</v>
      </c>
      <c r="H37" s="49">
        <f t="shared" si="7"/>
        <v>300</v>
      </c>
      <c r="I37" s="49">
        <f t="shared" si="2"/>
        <v>300</v>
      </c>
      <c r="J37" s="70">
        <v>3</v>
      </c>
      <c r="K37" s="48" t="str">
        <f t="shared" si="8"/>
        <v>13</v>
      </c>
      <c r="L37" s="48" t="str">
        <f t="shared" si="8"/>
        <v>16</v>
      </c>
      <c r="M37" s="48">
        <f t="shared" si="4"/>
        <v>3</v>
      </c>
      <c r="N37" s="48" t="str">
        <f t="shared" si="5"/>
        <v>00</v>
      </c>
      <c r="O37" s="48" t="str">
        <f>IF(F37=0,"PERNOITE",IF(H37&lt;0,"PERNOITE","INTEGRAL"))</f>
        <v>INTEGRAL</v>
      </c>
      <c r="P37" s="48" t="str">
        <f t="shared" si="9"/>
        <v>EVENTUAL</v>
      </c>
      <c r="Q37" s="51">
        <f>IF(P37="MENSALISTA",$V$10,IF(H37&lt;=100,$S$10,IF(H37&lt;=200,$S$11,IF(P37="EVENTUAL",($S$10+(M37-1)*$T$10),IF(P37="DIARISTA",$U$10)))))</f>
        <v>9</v>
      </c>
      <c r="R37" s="52">
        <v>1</v>
      </c>
    </row>
    <row r="38" spans="2:18">
      <c r="B38" s="47">
        <v>2</v>
      </c>
      <c r="C38" s="48" t="s">
        <v>82</v>
      </c>
      <c r="D38" s="48" t="s">
        <v>413</v>
      </c>
      <c r="E38" s="48" t="s">
        <v>60</v>
      </c>
      <c r="F38" s="49">
        <v>1315</v>
      </c>
      <c r="G38" s="50">
        <v>1645</v>
      </c>
      <c r="H38" s="49">
        <f t="shared" si="7"/>
        <v>330</v>
      </c>
      <c r="I38" s="49">
        <f t="shared" si="2"/>
        <v>330</v>
      </c>
      <c r="J38" s="70">
        <v>4</v>
      </c>
      <c r="K38" s="48" t="str">
        <f t="shared" si="8"/>
        <v>13</v>
      </c>
      <c r="L38" s="48" t="str">
        <f t="shared" si="8"/>
        <v>16</v>
      </c>
      <c r="M38" s="48">
        <f t="shared" si="4"/>
        <v>3</v>
      </c>
      <c r="N38" s="48" t="str">
        <f t="shared" si="5"/>
        <v>30</v>
      </c>
      <c r="O38" s="48" t="str">
        <f>IF(F38=0,"PERNOITE",IF(H38&lt;0,"PERNOITE","INTEGRAL"))</f>
        <v>INTEGRAL</v>
      </c>
      <c r="P38" s="48" t="str">
        <f t="shared" si="9"/>
        <v>EVENTUAL</v>
      </c>
      <c r="Q38" s="51">
        <f>IF(P38="MENSALISTA",$V$10,IF(H38&lt;=100,$S$10,IF(H38&lt;=200,$S$11,IF(P38="EVENTUAL",($S$10+(M38-1)*$T$10),IF(P38="DIARISTA",$U$10)))))</f>
        <v>9</v>
      </c>
      <c r="R38" s="52">
        <v>1</v>
      </c>
    </row>
    <row r="39" spans="2:18">
      <c r="B39" s="47">
        <v>2</v>
      </c>
      <c r="C39" s="48" t="s">
        <v>82</v>
      </c>
      <c r="D39" s="48" t="s">
        <v>414</v>
      </c>
      <c r="E39" s="48" t="s">
        <v>60</v>
      </c>
      <c r="F39" s="49">
        <v>915</v>
      </c>
      <c r="G39" s="50">
        <v>1700</v>
      </c>
      <c r="H39" s="49">
        <f t="shared" si="7"/>
        <v>785</v>
      </c>
      <c r="I39" s="49">
        <f t="shared" si="2"/>
        <v>785</v>
      </c>
      <c r="J39" s="70">
        <v>8</v>
      </c>
      <c r="K39" s="48" t="str">
        <f>LEFT(F39,1)</f>
        <v>9</v>
      </c>
      <c r="L39" s="48" t="str">
        <f t="shared" si="8"/>
        <v>17</v>
      </c>
      <c r="M39" s="48">
        <f t="shared" si="4"/>
        <v>8</v>
      </c>
      <c r="N39" s="48" t="str">
        <f t="shared" si="5"/>
        <v>85</v>
      </c>
      <c r="O39" s="48" t="str">
        <f>IF(F39=0,"PERNOITE",IF(H39&lt;0,"PERNOITE","INTEGRAL"))</f>
        <v>INTEGRAL</v>
      </c>
      <c r="P39" s="48" t="str">
        <f t="shared" si="9"/>
        <v>EVENTUAL</v>
      </c>
      <c r="Q39" s="51">
        <f>IF(P39="MENSALISTA",$V$10,IF(H39&lt;=100,$S$10,IF(H39&lt;=200,$S$11,IF(P39="EVENTUAL",($S$10+(M39-1)*$T$10),IF(P39="DIARISTA",$U$10)))))</f>
        <v>14</v>
      </c>
      <c r="R39" s="52">
        <v>1</v>
      </c>
    </row>
    <row r="40" spans="2:18">
      <c r="B40" s="47">
        <v>2</v>
      </c>
      <c r="C40" s="48" t="s">
        <v>82</v>
      </c>
      <c r="D40" s="48" t="s">
        <v>415</v>
      </c>
      <c r="E40" s="48" t="s">
        <v>60</v>
      </c>
      <c r="F40" s="49">
        <v>1515</v>
      </c>
      <c r="G40" s="50">
        <v>1700</v>
      </c>
      <c r="H40" s="49">
        <f t="shared" si="7"/>
        <v>185</v>
      </c>
      <c r="I40" s="49">
        <f t="shared" si="2"/>
        <v>185</v>
      </c>
      <c r="J40" s="70">
        <v>2</v>
      </c>
      <c r="K40" s="48" t="str">
        <f t="shared" si="8"/>
        <v>15</v>
      </c>
      <c r="L40" s="48" t="str">
        <f t="shared" si="8"/>
        <v>17</v>
      </c>
      <c r="M40" s="48">
        <f t="shared" si="4"/>
        <v>2</v>
      </c>
      <c r="N40" s="48" t="str">
        <f t="shared" si="5"/>
        <v>85</v>
      </c>
      <c r="O40" s="48" t="str">
        <f>IF(F40=0,"PERNOITE",IF(H40&lt;0,"PERNOITE","INTEGRAL"))</f>
        <v>INTEGRAL</v>
      </c>
      <c r="P40" s="48" t="str">
        <f t="shared" si="9"/>
        <v>EVENTUAL</v>
      </c>
      <c r="Q40" s="51">
        <f>IF(P40="MENSALISTA",$V$10,IF(H40&lt;=100,$S$10,IF(H40&lt;=200,$S$11,IF(P40="EVENTUAL",($S$10+(M40-1)*$T$10),IF(P40="DIARISTA",$U$10)))))</f>
        <v>8</v>
      </c>
      <c r="R40" s="52">
        <v>1</v>
      </c>
    </row>
    <row r="41" spans="2:18">
      <c r="B41" s="47">
        <v>2</v>
      </c>
      <c r="C41" s="48" t="s">
        <v>82</v>
      </c>
      <c r="D41" s="48" t="s">
        <v>416</v>
      </c>
      <c r="E41" s="48" t="s">
        <v>60</v>
      </c>
      <c r="F41" s="49">
        <v>1415</v>
      </c>
      <c r="G41" s="50">
        <v>1715</v>
      </c>
      <c r="H41" s="49">
        <f t="shared" si="7"/>
        <v>300</v>
      </c>
      <c r="I41" s="49">
        <f t="shared" si="2"/>
        <v>300</v>
      </c>
      <c r="J41" s="70">
        <v>3</v>
      </c>
      <c r="K41" s="48" t="str">
        <f t="shared" si="8"/>
        <v>14</v>
      </c>
      <c r="L41" s="48" t="str">
        <f t="shared" si="8"/>
        <v>17</v>
      </c>
      <c r="M41" s="48">
        <f t="shared" si="4"/>
        <v>3</v>
      </c>
      <c r="N41" s="48" t="str">
        <f t="shared" si="5"/>
        <v>00</v>
      </c>
      <c r="O41" s="48" t="str">
        <f>IF(F41=0,"PERNOITE",IF(H41&lt;0,"PERNOITE","INTEGRAL"))</f>
        <v>INTEGRAL</v>
      </c>
      <c r="P41" s="48" t="str">
        <f t="shared" si="9"/>
        <v>EVENTUAL</v>
      </c>
      <c r="Q41" s="51">
        <f>IF(P41="MENSALISTA",$V$10,IF(H41&lt;=100,$S$10,IF(H41&lt;=200,$S$11,IF(P41="EVENTUAL",($S$10+(M41-1)*$T$10),IF(P41="DIARISTA",$U$10)))))</f>
        <v>9</v>
      </c>
      <c r="R41" s="52">
        <v>1</v>
      </c>
    </row>
    <row r="42" spans="2:18">
      <c r="B42" s="47">
        <v>2</v>
      </c>
      <c r="C42" s="48" t="s">
        <v>82</v>
      </c>
      <c r="D42" s="48" t="s">
        <v>417</v>
      </c>
      <c r="E42" s="48" t="s">
        <v>78</v>
      </c>
      <c r="F42" s="49">
        <v>1630</v>
      </c>
      <c r="G42" s="50">
        <v>1730</v>
      </c>
      <c r="H42" s="49">
        <f t="shared" si="7"/>
        <v>100</v>
      </c>
      <c r="I42" s="49">
        <f t="shared" si="2"/>
        <v>100</v>
      </c>
      <c r="J42" s="70">
        <v>1</v>
      </c>
      <c r="K42" s="48" t="str">
        <f t="shared" si="8"/>
        <v>16</v>
      </c>
      <c r="L42" s="48" t="str">
        <f t="shared" si="8"/>
        <v>17</v>
      </c>
      <c r="M42" s="48">
        <f t="shared" si="4"/>
        <v>1</v>
      </c>
      <c r="N42" s="48" t="str">
        <f t="shared" si="5"/>
        <v>00</v>
      </c>
      <c r="O42" s="48" t="str">
        <f>IF(F42=0,"PERNOITE",IF(H42&lt;0,"PERNOITE","INTEGRAL"))</f>
        <v>INTEGRAL</v>
      </c>
      <c r="P42" s="48" t="str">
        <f t="shared" si="9"/>
        <v>EVENTUAL</v>
      </c>
      <c r="Q42" s="51">
        <f>IF(P42="MENSALISTA",$V$10,IF(H42&lt;=100,$S$10,IF(H42&lt;=200,$S$11,IF(P42="EVENTUAL",($S$10+(M42-1)*$T$10),IF(P42="DIARISTA",$U$10)))))</f>
        <v>7</v>
      </c>
      <c r="R42" s="52">
        <v>1</v>
      </c>
    </row>
    <row r="43" spans="2:18">
      <c r="B43" s="47">
        <v>2</v>
      </c>
      <c r="C43" s="48" t="s">
        <v>82</v>
      </c>
      <c r="D43" s="48" t="s">
        <v>418</v>
      </c>
      <c r="E43" s="48" t="s">
        <v>419</v>
      </c>
      <c r="F43" s="49">
        <v>1515</v>
      </c>
      <c r="G43" s="50">
        <v>1730</v>
      </c>
      <c r="H43" s="49">
        <f t="shared" si="7"/>
        <v>215</v>
      </c>
      <c r="I43" s="49">
        <f t="shared" si="2"/>
        <v>215</v>
      </c>
      <c r="J43" s="70">
        <v>3</v>
      </c>
      <c r="K43" s="48" t="str">
        <f t="shared" si="8"/>
        <v>15</v>
      </c>
      <c r="L43" s="48" t="str">
        <f t="shared" si="8"/>
        <v>17</v>
      </c>
      <c r="M43" s="48">
        <f t="shared" si="4"/>
        <v>2</v>
      </c>
      <c r="N43" s="48" t="str">
        <f t="shared" si="5"/>
        <v>15</v>
      </c>
      <c r="O43" s="48" t="str">
        <f>IF(F43=0,"PERNOITE",IF(H43&lt;0,"PERNOITE","INTEGRAL"))</f>
        <v>INTEGRAL</v>
      </c>
      <c r="P43" s="48" t="str">
        <f t="shared" si="9"/>
        <v>EVENTUAL</v>
      </c>
      <c r="Q43" s="51">
        <f>IF(P43="MENSALISTA",$V$10,IF(H43&lt;=100,$S$10,IF(H43&lt;=200,$S$11,IF(P43="EVENTUAL",($S$10+(M43-1)*$T$10),IF(P43="DIARISTA",$U$10)))))</f>
        <v>8</v>
      </c>
      <c r="R43" s="52">
        <v>1</v>
      </c>
    </row>
    <row r="44" spans="2:18">
      <c r="B44" s="47">
        <v>1</v>
      </c>
      <c r="C44" s="48" t="s">
        <v>82</v>
      </c>
      <c r="D44" s="48" t="s">
        <v>394</v>
      </c>
      <c r="E44" s="48" t="s">
        <v>64</v>
      </c>
      <c r="F44" s="49">
        <v>815</v>
      </c>
      <c r="G44" s="50">
        <v>1730</v>
      </c>
      <c r="H44" s="49">
        <f t="shared" si="7"/>
        <v>915</v>
      </c>
      <c r="I44" s="49">
        <f t="shared" si="2"/>
        <v>915</v>
      </c>
      <c r="J44" s="70">
        <v>10</v>
      </c>
      <c r="K44" s="48" t="str">
        <f>LEFT(F44,1)</f>
        <v>8</v>
      </c>
      <c r="L44" s="48" t="str">
        <f t="shared" si="8"/>
        <v>17</v>
      </c>
      <c r="M44" s="48">
        <f t="shared" si="4"/>
        <v>9</v>
      </c>
      <c r="N44" s="48" t="str">
        <f t="shared" si="5"/>
        <v>15</v>
      </c>
      <c r="O44" s="48" t="str">
        <f>IF(F44=0,"PERNOITE",IF(H44&lt;0,"PERNOITE","INTEGRAL"))</f>
        <v>INTEGRAL</v>
      </c>
      <c r="P44" s="48" t="str">
        <f t="shared" si="9"/>
        <v>MENSALISTA</v>
      </c>
      <c r="Q44" s="51">
        <f>IF(P44="MENSALISTA",$V$10,IF(H44&lt;=100,$S$10,IF(H44&lt;=200,$S$11,IF(P44="EVENTUAL",($S$10+(M44-1)*$T$10),IF(P44="DIARISTA",$U$10)))))</f>
        <v>6</v>
      </c>
      <c r="R44" s="52">
        <v>1</v>
      </c>
    </row>
    <row r="45" spans="2:18">
      <c r="B45" s="47">
        <v>2</v>
      </c>
      <c r="C45" s="48" t="s">
        <v>82</v>
      </c>
      <c r="D45" s="48" t="s">
        <v>404</v>
      </c>
      <c r="E45" s="48" t="s">
        <v>60</v>
      </c>
      <c r="F45" s="49">
        <v>1300</v>
      </c>
      <c r="G45" s="50">
        <v>1745</v>
      </c>
      <c r="H45" s="49">
        <f t="shared" si="7"/>
        <v>445</v>
      </c>
      <c r="I45" s="49">
        <f t="shared" si="2"/>
        <v>445</v>
      </c>
      <c r="J45" s="70">
        <v>5</v>
      </c>
      <c r="K45" s="48" t="str">
        <f t="shared" si="8"/>
        <v>13</v>
      </c>
      <c r="L45" s="48" t="str">
        <f t="shared" si="8"/>
        <v>17</v>
      </c>
      <c r="M45" s="48">
        <f t="shared" si="4"/>
        <v>4</v>
      </c>
      <c r="N45" s="48" t="str">
        <f t="shared" si="5"/>
        <v>45</v>
      </c>
      <c r="O45" s="48" t="str">
        <f>IF(F45=0,"PERNOITE",IF(H45&lt;0,"PERNOITE","INTEGRAL"))</f>
        <v>INTEGRAL</v>
      </c>
      <c r="P45" s="48" t="str">
        <f t="shared" si="9"/>
        <v>EVENTUAL</v>
      </c>
      <c r="Q45" s="51">
        <f>IF(P45="MENSALISTA",$V$10,IF(H45&lt;=100,$S$10,IF(H45&lt;=200,$S$11,IF(P45="EVENTUAL",($S$10+(M45-1)*$T$10),IF(P45="DIARISTA",$U$10)))))</f>
        <v>10</v>
      </c>
      <c r="R45" s="52">
        <v>1</v>
      </c>
    </row>
    <row r="46" spans="2:18">
      <c r="B46" s="47">
        <v>2</v>
      </c>
      <c r="C46" s="48" t="s">
        <v>82</v>
      </c>
      <c r="D46" s="48" t="s">
        <v>420</v>
      </c>
      <c r="E46" s="48" t="s">
        <v>64</v>
      </c>
      <c r="F46" s="49">
        <v>1530</v>
      </c>
      <c r="G46" s="50">
        <v>1745</v>
      </c>
      <c r="H46" s="49">
        <f t="shared" si="7"/>
        <v>215</v>
      </c>
      <c r="I46" s="49">
        <f t="shared" si="2"/>
        <v>215</v>
      </c>
      <c r="J46" s="70">
        <v>3</v>
      </c>
      <c r="K46" s="48" t="str">
        <f t="shared" si="8"/>
        <v>15</v>
      </c>
      <c r="L46" s="48" t="str">
        <f t="shared" si="8"/>
        <v>17</v>
      </c>
      <c r="M46" s="48">
        <f t="shared" si="4"/>
        <v>2</v>
      </c>
      <c r="N46" s="48" t="str">
        <f t="shared" si="5"/>
        <v>15</v>
      </c>
      <c r="O46" s="48" t="str">
        <f>IF(F46=0,"PERNOITE",IF(H46&lt;0,"PERNOITE","INTEGRAL"))</f>
        <v>INTEGRAL</v>
      </c>
      <c r="P46" s="48" t="str">
        <f t="shared" si="9"/>
        <v>EVENTUAL</v>
      </c>
      <c r="Q46" s="51">
        <f>IF(P46="MENSALISTA",$V$10,IF(H46&lt;=100,$S$10,IF(H46&lt;=200,$S$11,IF(P46="EVENTUAL",($S$10+(M46-1)*$T$10),IF(P46="DIARISTA",$U$10)))))</f>
        <v>8</v>
      </c>
      <c r="R46" s="52">
        <v>1</v>
      </c>
    </row>
    <row r="47" spans="2:18">
      <c r="B47" s="47">
        <v>2</v>
      </c>
      <c r="C47" s="48" t="s">
        <v>82</v>
      </c>
      <c r="D47" s="48" t="s">
        <v>421</v>
      </c>
      <c r="E47" s="48" t="s">
        <v>60</v>
      </c>
      <c r="F47" s="49">
        <v>1145</v>
      </c>
      <c r="G47" s="50">
        <v>1800</v>
      </c>
      <c r="H47" s="49">
        <f t="shared" si="7"/>
        <v>655</v>
      </c>
      <c r="I47" s="49">
        <f t="shared" si="2"/>
        <v>655</v>
      </c>
      <c r="J47" s="70">
        <v>7</v>
      </c>
      <c r="K47" s="48" t="str">
        <f t="shared" si="8"/>
        <v>11</v>
      </c>
      <c r="L47" s="48" t="str">
        <f t="shared" si="8"/>
        <v>18</v>
      </c>
      <c r="M47" s="48">
        <f t="shared" si="4"/>
        <v>7</v>
      </c>
      <c r="N47" s="48" t="str">
        <f t="shared" si="5"/>
        <v>55</v>
      </c>
      <c r="O47" s="48" t="str">
        <f>IF(F47=0,"PERNOITE",IF(H47&lt;0,"PERNOITE","INTEGRAL"))</f>
        <v>INTEGRAL</v>
      </c>
      <c r="P47" s="48" t="str">
        <f t="shared" si="9"/>
        <v>EVENTUAL</v>
      </c>
      <c r="Q47" s="51">
        <f>IF(P47="MENSALISTA",$V$10,IF(H47&lt;=100,$S$10,IF(H47&lt;=200,$S$11,IF(P47="EVENTUAL",($S$10+(M47-1)*$T$10),IF(P47="DIARISTA",$U$10)))))</f>
        <v>13</v>
      </c>
      <c r="R47" s="52">
        <v>1</v>
      </c>
    </row>
    <row r="48" spans="2:18">
      <c r="B48" s="47">
        <v>2</v>
      </c>
      <c r="C48" s="48" t="s">
        <v>82</v>
      </c>
      <c r="D48" s="48" t="s">
        <v>422</v>
      </c>
      <c r="E48" s="48" t="s">
        <v>64</v>
      </c>
      <c r="F48" s="49">
        <v>1715</v>
      </c>
      <c r="G48" s="50">
        <v>1800</v>
      </c>
      <c r="H48" s="49">
        <f t="shared" si="7"/>
        <v>85</v>
      </c>
      <c r="I48" s="49">
        <f t="shared" si="2"/>
        <v>85</v>
      </c>
      <c r="J48" s="70">
        <v>1</v>
      </c>
      <c r="K48" s="48" t="str">
        <f t="shared" si="8"/>
        <v>17</v>
      </c>
      <c r="L48" s="48" t="str">
        <f t="shared" si="8"/>
        <v>18</v>
      </c>
      <c r="M48" s="48">
        <f t="shared" si="4"/>
        <v>1</v>
      </c>
      <c r="N48" s="48" t="str">
        <f t="shared" si="5"/>
        <v>85</v>
      </c>
      <c r="O48" s="48" t="str">
        <f>IF(F48=0,"PERNOITE",IF(H48&lt;0,"PERNOITE","INTEGRAL"))</f>
        <v>INTEGRAL</v>
      </c>
      <c r="P48" s="48" t="str">
        <f t="shared" si="9"/>
        <v>EVENTUAL</v>
      </c>
      <c r="Q48" s="51">
        <f>IF(P48="MENSALISTA",$V$10,IF(H48&lt;=100,$S$10,IF(H48&lt;=200,$S$11,IF(P48="EVENTUAL",($S$10+(M48-1)*$T$10),IF(P48="DIARISTA",$U$10)))))</f>
        <v>7</v>
      </c>
      <c r="R48" s="52">
        <v>1</v>
      </c>
    </row>
    <row r="49" spans="2:18">
      <c r="B49" s="47">
        <v>1</v>
      </c>
      <c r="C49" s="48" t="s">
        <v>82</v>
      </c>
      <c r="D49" s="48" t="s">
        <v>423</v>
      </c>
      <c r="E49" s="48" t="s">
        <v>78</v>
      </c>
      <c r="F49" s="49">
        <v>915</v>
      </c>
      <c r="G49" s="50">
        <v>1800</v>
      </c>
      <c r="H49" s="49">
        <f t="shared" si="7"/>
        <v>885</v>
      </c>
      <c r="I49" s="49">
        <f t="shared" si="2"/>
        <v>885</v>
      </c>
      <c r="J49" s="70">
        <v>9</v>
      </c>
      <c r="K49" s="48" t="str">
        <f>LEFT(F49,1)</f>
        <v>9</v>
      </c>
      <c r="L49" s="48" t="str">
        <f t="shared" si="8"/>
        <v>18</v>
      </c>
      <c r="M49" s="48">
        <f t="shared" si="4"/>
        <v>9</v>
      </c>
      <c r="N49" s="48" t="str">
        <f t="shared" si="5"/>
        <v>85</v>
      </c>
      <c r="O49" s="48" t="str">
        <f>IF(F49=0,"PERNOITE",IF(H49&lt;0,"PERNOITE","INTEGRAL"))</f>
        <v>INTEGRAL</v>
      </c>
      <c r="P49" s="48" t="str">
        <f t="shared" si="9"/>
        <v>MENSALISTA</v>
      </c>
      <c r="Q49" s="51">
        <f>IF(P49="MENSALISTA",$V$10,IF(H49&lt;=100,$S$10,IF(H49&lt;=200,$S$11,IF(P49="EVENTUAL",($S$10+(M49-1)*$T$10),IF(P49="DIARISTA",$U$10)))))</f>
        <v>6</v>
      </c>
      <c r="R49" s="52">
        <v>1</v>
      </c>
    </row>
    <row r="50" spans="2:18">
      <c r="B50" s="47">
        <v>1</v>
      </c>
      <c r="C50" s="48" t="s">
        <v>82</v>
      </c>
      <c r="D50" s="48" t="s">
        <v>397</v>
      </c>
      <c r="E50" s="48" t="s">
        <v>78</v>
      </c>
      <c r="F50" s="49">
        <v>715</v>
      </c>
      <c r="G50" s="50">
        <v>1815</v>
      </c>
      <c r="H50" s="49">
        <f t="shared" si="7"/>
        <v>1100</v>
      </c>
      <c r="I50" s="49">
        <f t="shared" si="2"/>
        <v>1100</v>
      </c>
      <c r="J50" s="70">
        <v>11</v>
      </c>
      <c r="K50" s="48" t="str">
        <f>LEFT(F50,1)</f>
        <v>7</v>
      </c>
      <c r="L50" s="48" t="str">
        <f t="shared" si="8"/>
        <v>18</v>
      </c>
      <c r="M50" s="48">
        <f t="shared" si="4"/>
        <v>11</v>
      </c>
      <c r="N50" s="48" t="str">
        <f t="shared" si="5"/>
        <v>00</v>
      </c>
      <c r="O50" s="48" t="str">
        <f>IF(F50=0,"PERNOITE",IF(H50&lt;0,"PERNOITE","INTEGRAL"))</f>
        <v>INTEGRAL</v>
      </c>
      <c r="P50" s="48" t="str">
        <f t="shared" si="9"/>
        <v>MENSALISTA</v>
      </c>
      <c r="Q50" s="51">
        <f>IF(P50="MENSALISTA",$V$10,IF(H50&lt;=100,$S$10,IF(H50&lt;=200,$S$11,IF(P50="EVENTUAL",($S$10+(M50-1)*$T$10),IF(P50="DIARISTA",$U$10)))))</f>
        <v>6</v>
      </c>
      <c r="R50" s="52">
        <v>1</v>
      </c>
    </row>
    <row r="51" spans="2:18">
      <c r="B51" s="47">
        <v>1</v>
      </c>
      <c r="C51" s="48" t="s">
        <v>82</v>
      </c>
      <c r="D51" s="48" t="s">
        <v>424</v>
      </c>
      <c r="E51" s="48" t="s">
        <v>64</v>
      </c>
      <c r="F51" s="49">
        <v>745</v>
      </c>
      <c r="G51" s="50">
        <v>1830</v>
      </c>
      <c r="H51" s="49">
        <f t="shared" si="7"/>
        <v>1085</v>
      </c>
      <c r="I51" s="49">
        <f t="shared" si="2"/>
        <v>1085</v>
      </c>
      <c r="J51" s="70">
        <v>11</v>
      </c>
      <c r="K51" s="48" t="str">
        <f>LEFT(F51,1)</f>
        <v>7</v>
      </c>
      <c r="L51" s="48" t="str">
        <f t="shared" si="8"/>
        <v>18</v>
      </c>
      <c r="M51" s="48">
        <f t="shared" si="4"/>
        <v>11</v>
      </c>
      <c r="N51" s="48" t="str">
        <f t="shared" si="5"/>
        <v>85</v>
      </c>
      <c r="O51" s="48" t="str">
        <f>IF(F51=0,"PERNOITE",IF(H51&lt;0,"PERNOITE","INTEGRAL"))</f>
        <v>INTEGRAL</v>
      </c>
      <c r="P51" s="48" t="str">
        <f t="shared" si="9"/>
        <v>MENSALISTA</v>
      </c>
      <c r="Q51" s="51">
        <f>IF(P51="MENSALISTA",$V$10,IF(H51&lt;=100,$S$10,IF(H51&lt;=200,$S$11,IF(P51="EVENTUAL",($S$10+(M51-1)*$T$10),IF(P51="DIARISTA",$U$10)))))</f>
        <v>6</v>
      </c>
      <c r="R51" s="52">
        <v>1</v>
      </c>
    </row>
    <row r="52" spans="2:18">
      <c r="B52" s="47">
        <v>2</v>
      </c>
      <c r="C52" s="48" t="s">
        <v>82</v>
      </c>
      <c r="D52" s="48" t="s">
        <v>425</v>
      </c>
      <c r="E52" s="48" t="s">
        <v>60</v>
      </c>
      <c r="F52" s="49">
        <v>1430</v>
      </c>
      <c r="G52" s="50">
        <v>1845</v>
      </c>
      <c r="H52" s="49">
        <f t="shared" si="7"/>
        <v>415</v>
      </c>
      <c r="I52" s="49">
        <f t="shared" si="2"/>
        <v>415</v>
      </c>
      <c r="J52" s="70">
        <v>5</v>
      </c>
      <c r="K52" s="48" t="str">
        <f t="shared" si="8"/>
        <v>14</v>
      </c>
      <c r="L52" s="48" t="str">
        <f t="shared" si="8"/>
        <v>18</v>
      </c>
      <c r="M52" s="48">
        <f t="shared" si="4"/>
        <v>4</v>
      </c>
      <c r="N52" s="48" t="str">
        <f t="shared" si="5"/>
        <v>15</v>
      </c>
      <c r="O52" s="48" t="str">
        <f>IF(F52=0,"PERNOITE",IF(H52&lt;0,"PERNOITE","INTEGRAL"))</f>
        <v>INTEGRAL</v>
      </c>
      <c r="P52" s="48" t="str">
        <f t="shared" si="9"/>
        <v>EVENTUAL</v>
      </c>
      <c r="Q52" s="51">
        <f>IF(P52="MENSALISTA",$V$10,IF(H52&lt;=100,$S$10,IF(H52&lt;=200,$S$11,IF(P52="EVENTUAL",($S$10+(M52-1)*$T$10),IF(P52="DIARISTA",$U$10)))))</f>
        <v>10</v>
      </c>
      <c r="R52" s="52">
        <v>1</v>
      </c>
    </row>
    <row r="53" spans="2:18">
      <c r="B53" s="47">
        <v>2</v>
      </c>
      <c r="C53" s="48" t="s">
        <v>82</v>
      </c>
      <c r="D53" s="48" t="s">
        <v>426</v>
      </c>
      <c r="E53" s="48" t="s">
        <v>64</v>
      </c>
      <c r="F53" s="49">
        <v>1215</v>
      </c>
      <c r="G53" s="50">
        <v>1915</v>
      </c>
      <c r="H53" s="49">
        <f t="shared" si="7"/>
        <v>700</v>
      </c>
      <c r="I53" s="49">
        <f t="shared" si="2"/>
        <v>700</v>
      </c>
      <c r="J53" s="70">
        <v>7</v>
      </c>
      <c r="K53" s="48" t="str">
        <f t="shared" si="8"/>
        <v>12</v>
      </c>
      <c r="L53" s="48" t="str">
        <f t="shared" si="8"/>
        <v>19</v>
      </c>
      <c r="M53" s="48">
        <f t="shared" si="4"/>
        <v>7</v>
      </c>
      <c r="N53" s="48" t="str">
        <f t="shared" si="5"/>
        <v>00</v>
      </c>
      <c r="O53" s="48" t="str">
        <f>IF(F53=0,"PERNOITE",IF(H53&lt;0,"PERNOITE","INTEGRAL"))</f>
        <v>INTEGRAL</v>
      </c>
      <c r="P53" s="48" t="str">
        <f t="shared" si="9"/>
        <v>EVENTUAL</v>
      </c>
      <c r="Q53" s="51">
        <f>IF(P53="MENSALISTA",$V$10,IF(H53&lt;=100,$S$10,IF(H53&lt;=200,$S$11,IF(P53="EVENTUAL",($S$10+(M53-1)*$T$10),IF(P53="DIARISTA",$U$10)))))</f>
        <v>13</v>
      </c>
      <c r="R53" s="52">
        <v>1</v>
      </c>
    </row>
    <row r="54" spans="2:18">
      <c r="B54" s="47">
        <v>2</v>
      </c>
      <c r="C54" s="48" t="s">
        <v>82</v>
      </c>
      <c r="D54" s="48" t="s">
        <v>427</v>
      </c>
      <c r="E54" s="48" t="s">
        <v>60</v>
      </c>
      <c r="F54" s="49">
        <v>1830</v>
      </c>
      <c r="G54" s="50">
        <v>1915</v>
      </c>
      <c r="H54" s="49">
        <f t="shared" si="7"/>
        <v>85</v>
      </c>
      <c r="I54" s="49">
        <f t="shared" si="2"/>
        <v>85</v>
      </c>
      <c r="J54" s="70">
        <v>1</v>
      </c>
      <c r="K54" s="48" t="str">
        <f t="shared" si="8"/>
        <v>18</v>
      </c>
      <c r="L54" s="48" t="str">
        <f t="shared" si="8"/>
        <v>19</v>
      </c>
      <c r="M54" s="48">
        <f t="shared" si="4"/>
        <v>1</v>
      </c>
      <c r="N54" s="48" t="str">
        <f t="shared" si="5"/>
        <v>85</v>
      </c>
      <c r="O54" s="48" t="str">
        <f>IF(F54=0,"PERNOITE",IF(H54&lt;0,"PERNOITE","INTEGRAL"))</f>
        <v>INTEGRAL</v>
      </c>
      <c r="P54" s="48" t="str">
        <f t="shared" si="9"/>
        <v>EVENTUAL</v>
      </c>
      <c r="Q54" s="51">
        <f>IF(P54="MENSALISTA",$V$10,IF(H54&lt;=100,$S$10,IF(H54&lt;=200,$S$11,IF(P54="EVENTUAL",($S$10+(M54-1)*$T$10),IF(P54="DIARISTA",$U$10)))))</f>
        <v>7</v>
      </c>
      <c r="R54" s="52">
        <v>1</v>
      </c>
    </row>
    <row r="55" spans="2:18">
      <c r="B55" s="47">
        <v>2</v>
      </c>
      <c r="C55" s="48" t="s">
        <v>82</v>
      </c>
      <c r="D55" s="48" t="s">
        <v>428</v>
      </c>
      <c r="E55" s="48" t="s">
        <v>64</v>
      </c>
      <c r="F55" s="49">
        <v>1800</v>
      </c>
      <c r="G55" s="50">
        <v>1945</v>
      </c>
      <c r="H55" s="49">
        <f t="shared" si="7"/>
        <v>145</v>
      </c>
      <c r="I55" s="49">
        <f t="shared" si="2"/>
        <v>145</v>
      </c>
      <c r="J55" s="70">
        <v>2</v>
      </c>
      <c r="K55" s="48" t="str">
        <f t="shared" si="8"/>
        <v>18</v>
      </c>
      <c r="L55" s="48" t="str">
        <f t="shared" si="8"/>
        <v>19</v>
      </c>
      <c r="M55" s="48">
        <f t="shared" si="4"/>
        <v>1</v>
      </c>
      <c r="N55" s="48" t="str">
        <f t="shared" si="5"/>
        <v>45</v>
      </c>
      <c r="O55" s="48" t="str">
        <f>IF(F55=0,"PERNOITE",IF(H55&lt;0,"PERNOITE","INTEGRAL"))</f>
        <v>INTEGRAL</v>
      </c>
      <c r="P55" s="48" t="str">
        <f t="shared" si="9"/>
        <v>EVENTUAL</v>
      </c>
      <c r="Q55" s="51">
        <f>IF(P55="MENSALISTA",$V$10,IF(H55&lt;=100,$S$10,IF(H55&lt;=200,$S$11,IF(P55="EVENTUAL",($S$10+(M55-1)*$T$10),IF(P55="DIARISTA",$U$10)))))</f>
        <v>8</v>
      </c>
      <c r="R55" s="52">
        <v>1</v>
      </c>
    </row>
    <row r="56" spans="2:18">
      <c r="B56" s="47">
        <v>2</v>
      </c>
      <c r="C56" s="48" t="s">
        <v>82</v>
      </c>
      <c r="D56" s="48" t="s">
        <v>429</v>
      </c>
      <c r="E56" s="48" t="s">
        <v>60</v>
      </c>
      <c r="F56" s="49">
        <v>1815</v>
      </c>
      <c r="G56" s="50">
        <v>1945</v>
      </c>
      <c r="H56" s="49">
        <f t="shared" si="7"/>
        <v>130</v>
      </c>
      <c r="I56" s="49">
        <f t="shared" si="2"/>
        <v>130</v>
      </c>
      <c r="J56" s="70">
        <v>2</v>
      </c>
      <c r="K56" s="48" t="str">
        <f t="shared" si="8"/>
        <v>18</v>
      </c>
      <c r="L56" s="48" t="str">
        <f t="shared" si="8"/>
        <v>19</v>
      </c>
      <c r="M56" s="48">
        <f t="shared" si="4"/>
        <v>1</v>
      </c>
      <c r="N56" s="48" t="str">
        <f t="shared" si="5"/>
        <v>30</v>
      </c>
      <c r="O56" s="48" t="str">
        <f>IF(F56=0,"PERNOITE",IF(H56&lt;0,"PERNOITE","INTEGRAL"))</f>
        <v>INTEGRAL</v>
      </c>
      <c r="P56" s="48" t="str">
        <f t="shared" si="9"/>
        <v>EVENTUAL</v>
      </c>
      <c r="Q56" s="51">
        <f>IF(P56="MENSALISTA",$V$10,IF(H56&lt;=100,$S$10,IF(H56&lt;=200,$S$11,IF(P56="EVENTUAL",($S$10+(M56-1)*$T$10),IF(P56="DIARISTA",$U$10)))))</f>
        <v>8</v>
      </c>
      <c r="R56" s="52">
        <v>1</v>
      </c>
    </row>
    <row r="57" spans="2:18">
      <c r="B57" s="47">
        <v>1</v>
      </c>
      <c r="C57" s="48" t="s">
        <v>82</v>
      </c>
      <c r="D57" s="48" t="s">
        <v>411</v>
      </c>
      <c r="E57" s="48" t="s">
        <v>419</v>
      </c>
      <c r="F57" s="49">
        <v>1000</v>
      </c>
      <c r="G57" s="50">
        <v>1945</v>
      </c>
      <c r="H57" s="49">
        <f t="shared" si="7"/>
        <v>945</v>
      </c>
      <c r="I57" s="49">
        <f t="shared" si="2"/>
        <v>945</v>
      </c>
      <c r="J57" s="70">
        <v>10</v>
      </c>
      <c r="K57" s="48" t="str">
        <f t="shared" si="8"/>
        <v>10</v>
      </c>
      <c r="L57" s="48" t="str">
        <f t="shared" si="8"/>
        <v>19</v>
      </c>
      <c r="M57" s="48">
        <f t="shared" si="4"/>
        <v>9</v>
      </c>
      <c r="N57" s="48" t="str">
        <f t="shared" si="5"/>
        <v>45</v>
      </c>
      <c r="O57" s="48" t="str">
        <f>IF(F57=0,"PERNOITE",IF(H57&lt;0,"PERNOITE","INTEGRAL"))</f>
        <v>INTEGRAL</v>
      </c>
      <c r="P57" s="48" t="str">
        <f t="shared" si="9"/>
        <v>MENSALISTA</v>
      </c>
      <c r="Q57" s="51">
        <f>IF(P57="MENSALISTA",$V$10,IF(H57&lt;=100,$S$10,IF(H57&lt;=200,$S$11,IF(P57="EVENTUAL",($S$10+(M57-1)*$T$10),IF(P57="DIARISTA",$U$10)))))</f>
        <v>6</v>
      </c>
      <c r="R57" s="52">
        <v>1</v>
      </c>
    </row>
    <row r="58" spans="2:18">
      <c r="B58" s="47">
        <v>2</v>
      </c>
      <c r="C58" s="48" t="s">
        <v>82</v>
      </c>
      <c r="D58" s="48" t="s">
        <v>430</v>
      </c>
      <c r="E58" s="48" t="s">
        <v>60</v>
      </c>
      <c r="F58" s="49">
        <v>1500</v>
      </c>
      <c r="G58" s="50">
        <v>2000</v>
      </c>
      <c r="H58" s="49">
        <f t="shared" si="7"/>
        <v>500</v>
      </c>
      <c r="I58" s="49">
        <f t="shared" si="2"/>
        <v>500</v>
      </c>
      <c r="J58" s="70">
        <v>5</v>
      </c>
      <c r="K58" s="48" t="str">
        <f t="shared" si="8"/>
        <v>15</v>
      </c>
      <c r="L58" s="48" t="str">
        <f t="shared" si="8"/>
        <v>20</v>
      </c>
      <c r="M58" s="48">
        <f t="shared" si="4"/>
        <v>5</v>
      </c>
      <c r="N58" s="48" t="str">
        <f t="shared" si="5"/>
        <v>00</v>
      </c>
      <c r="O58" s="48" t="str">
        <f>IF(F58=0,"PERNOITE",IF(H58&lt;0,"PERNOITE","INTEGRAL"))</f>
        <v>INTEGRAL</v>
      </c>
      <c r="P58" s="48" t="str">
        <f t="shared" si="9"/>
        <v>EVENTUAL</v>
      </c>
      <c r="Q58" s="51">
        <f>IF(P58="MENSALISTA",$V$10,IF(H58&lt;=100,$S$10,IF(H58&lt;=200,$S$11,IF(P58="EVENTUAL",($S$10+(M58-1)*$T$10),IF(P58="DIARISTA",$U$10)))))</f>
        <v>11</v>
      </c>
      <c r="R58" s="52">
        <v>1</v>
      </c>
    </row>
    <row r="59" spans="2:18">
      <c r="B59" s="47">
        <v>2</v>
      </c>
      <c r="C59" s="48" t="s">
        <v>82</v>
      </c>
      <c r="D59" s="48" t="s">
        <v>431</v>
      </c>
      <c r="E59" s="48" t="s">
        <v>60</v>
      </c>
      <c r="F59" s="49">
        <v>1800</v>
      </c>
      <c r="G59" s="50">
        <v>2000</v>
      </c>
      <c r="H59" s="49">
        <f t="shared" si="7"/>
        <v>200</v>
      </c>
      <c r="I59" s="49">
        <f t="shared" si="2"/>
        <v>200</v>
      </c>
      <c r="J59" s="70">
        <v>2</v>
      </c>
      <c r="K59" s="48" t="str">
        <f t="shared" si="8"/>
        <v>18</v>
      </c>
      <c r="L59" s="48" t="str">
        <f t="shared" si="8"/>
        <v>20</v>
      </c>
      <c r="M59" s="48">
        <f t="shared" si="4"/>
        <v>2</v>
      </c>
      <c r="N59" s="48" t="str">
        <f t="shared" si="5"/>
        <v>00</v>
      </c>
      <c r="O59" s="48" t="str">
        <f>IF(F59=0,"PERNOITE",IF(H59&lt;0,"PERNOITE","INTEGRAL"))</f>
        <v>INTEGRAL</v>
      </c>
      <c r="P59" s="48" t="str">
        <f t="shared" si="9"/>
        <v>EVENTUAL</v>
      </c>
      <c r="Q59" s="51">
        <f>IF(P59="MENSALISTA",$V$10,IF(H59&lt;=100,$S$10,IF(H59&lt;=200,$S$11,IF(P59="EVENTUAL",($S$10+(M59-1)*$T$10),IF(P59="DIARISTA",$U$10)))))</f>
        <v>8</v>
      </c>
      <c r="R59" s="52">
        <v>1</v>
      </c>
    </row>
    <row r="60" spans="2:18">
      <c r="B60" s="47">
        <v>2</v>
      </c>
      <c r="C60" s="48" t="s">
        <v>82</v>
      </c>
      <c r="D60" s="48" t="s">
        <v>432</v>
      </c>
      <c r="E60" s="48" t="s">
        <v>62</v>
      </c>
      <c r="F60" s="49">
        <v>1830</v>
      </c>
      <c r="G60" s="50">
        <v>2000</v>
      </c>
      <c r="H60" s="49">
        <f t="shared" si="7"/>
        <v>170</v>
      </c>
      <c r="I60" s="49">
        <f t="shared" si="2"/>
        <v>170</v>
      </c>
      <c r="J60" s="70">
        <v>2</v>
      </c>
      <c r="K60" s="48" t="str">
        <f t="shared" si="8"/>
        <v>18</v>
      </c>
      <c r="L60" s="48" t="str">
        <f t="shared" si="8"/>
        <v>20</v>
      </c>
      <c r="M60" s="48">
        <f t="shared" si="4"/>
        <v>2</v>
      </c>
      <c r="N60" s="48" t="str">
        <f t="shared" si="5"/>
        <v>70</v>
      </c>
      <c r="O60" s="48" t="str">
        <f>IF(F60=0,"PERNOITE",IF(H60&lt;0,"PERNOITE","INTEGRAL"))</f>
        <v>INTEGRAL</v>
      </c>
      <c r="P60" s="48" t="str">
        <f t="shared" si="9"/>
        <v>EVENTUAL</v>
      </c>
      <c r="Q60" s="51">
        <f>IF(P60="MENSALISTA",$V$10,IF(H60&lt;=100,$S$10,IF(H60&lt;=200,$S$11,IF(P60="EVENTUAL",($S$10+(M60-1)*$T$10),IF(P60="DIARISTA",$U$10)))))</f>
        <v>8</v>
      </c>
      <c r="R60" s="52">
        <v>1</v>
      </c>
    </row>
    <row r="61" spans="2:18">
      <c r="B61" s="47">
        <v>2</v>
      </c>
      <c r="C61" s="48" t="s">
        <v>82</v>
      </c>
      <c r="D61" s="48" t="s">
        <v>433</v>
      </c>
      <c r="E61" s="48" t="s">
        <v>64</v>
      </c>
      <c r="F61" s="49">
        <v>1430</v>
      </c>
      <c r="G61" s="50">
        <v>2015</v>
      </c>
      <c r="H61" s="49">
        <f t="shared" si="7"/>
        <v>585</v>
      </c>
      <c r="I61" s="49">
        <f t="shared" si="2"/>
        <v>585</v>
      </c>
      <c r="J61" s="70">
        <v>6</v>
      </c>
      <c r="K61" s="48" t="str">
        <f t="shared" si="8"/>
        <v>14</v>
      </c>
      <c r="L61" s="48" t="str">
        <f t="shared" si="8"/>
        <v>20</v>
      </c>
      <c r="M61" s="48">
        <f t="shared" si="4"/>
        <v>6</v>
      </c>
      <c r="N61" s="48" t="str">
        <f t="shared" si="5"/>
        <v>85</v>
      </c>
      <c r="O61" s="48" t="str">
        <f>IF(F61=0,"PERNOITE",IF(H61&lt;0,"PERNOITE","INTEGRAL"))</f>
        <v>INTEGRAL</v>
      </c>
      <c r="P61" s="48" t="str">
        <f t="shared" si="9"/>
        <v>EVENTUAL</v>
      </c>
      <c r="Q61" s="51">
        <f>IF(P61="MENSALISTA",$V$10,IF(H61&lt;=100,$S$10,IF(H61&lt;=200,$S$11,IF(P61="EVENTUAL",($S$10+(M61-1)*$T$10),IF(P61="DIARISTA",$U$10)))))</f>
        <v>12</v>
      </c>
      <c r="R61" s="52">
        <v>1</v>
      </c>
    </row>
    <row r="62" spans="2:18">
      <c r="B62" s="47">
        <v>2</v>
      </c>
      <c r="C62" s="48" t="s">
        <v>82</v>
      </c>
      <c r="D62" s="48" t="s">
        <v>434</v>
      </c>
      <c r="E62" s="48" t="s">
        <v>60</v>
      </c>
      <c r="F62" s="49">
        <v>2130</v>
      </c>
      <c r="G62" s="50">
        <v>2145</v>
      </c>
      <c r="H62" s="49">
        <f t="shared" si="7"/>
        <v>15</v>
      </c>
      <c r="I62" s="49">
        <f t="shared" si="2"/>
        <v>15</v>
      </c>
      <c r="J62" s="70">
        <v>1</v>
      </c>
      <c r="K62" s="48" t="str">
        <f t="shared" si="8"/>
        <v>21</v>
      </c>
      <c r="L62" s="48" t="str">
        <f t="shared" si="8"/>
        <v>21</v>
      </c>
      <c r="M62" s="48">
        <f t="shared" si="4"/>
        <v>0</v>
      </c>
      <c r="N62" s="48" t="str">
        <f t="shared" si="5"/>
        <v>15</v>
      </c>
      <c r="O62" s="48" t="str">
        <f>IF(F62=0,"PERNOITE",IF(H62&lt;0,"PERNOITE","INTEGRAL"))</f>
        <v>INTEGRAL</v>
      </c>
      <c r="P62" s="48" t="str">
        <f t="shared" si="9"/>
        <v>EVENTUAL</v>
      </c>
      <c r="Q62" s="51">
        <f>IF(P62="MENSALISTA",$V$10,IF(H62&lt;=100,$S$10,IF(H62&lt;=200,$S$11,IF(P62="EVENTUAL",($S$10+(M62-1)*$T$10),IF(P62="DIARISTA",$U$10)))))</f>
        <v>7</v>
      </c>
      <c r="R62" s="52">
        <v>1</v>
      </c>
    </row>
    <row r="63" spans="2:18">
      <c r="B63" s="47">
        <v>1</v>
      </c>
      <c r="C63" s="48" t="s">
        <v>257</v>
      </c>
      <c r="D63" s="48" t="s">
        <v>435</v>
      </c>
      <c r="E63" s="48" t="s">
        <v>78</v>
      </c>
      <c r="F63" s="49">
        <v>0</v>
      </c>
      <c r="G63" s="50">
        <v>1015</v>
      </c>
      <c r="H63" s="49">
        <f t="shared" si="7"/>
        <v>1015</v>
      </c>
      <c r="I63" s="49">
        <f t="shared" si="2"/>
        <v>1015</v>
      </c>
      <c r="J63" s="70">
        <v>11</v>
      </c>
      <c r="K63" s="48" t="str">
        <f t="shared" si="8"/>
        <v>0</v>
      </c>
      <c r="L63" s="48" t="str">
        <f t="shared" si="8"/>
        <v>10</v>
      </c>
      <c r="M63" s="48">
        <f t="shared" si="4"/>
        <v>10</v>
      </c>
      <c r="N63" s="48" t="str">
        <f t="shared" si="5"/>
        <v>15</v>
      </c>
      <c r="O63" s="48" t="str">
        <f>IF(F63=0,"PERNOITE",IF(H63&lt;0,"PERNOITE","INTEGRAL"))</f>
        <v>PERNOITE</v>
      </c>
      <c r="P63" s="48" t="str">
        <f t="shared" si="9"/>
        <v>MENSALISTA</v>
      </c>
      <c r="Q63" s="51">
        <f>IF(P63="MENSALISTA",$V$10,IF(H63&lt;=100,$S$10,IF(H63&lt;=200,$S$11,IF(P63="EVENTUAL",($S$10+(M63-1)*$T$10),IF(P63="DIARISTA",$U$10)))))</f>
        <v>6</v>
      </c>
      <c r="R63" s="52">
        <v>1</v>
      </c>
    </row>
    <row r="64" spans="2:18">
      <c r="B64" s="47">
        <v>2</v>
      </c>
      <c r="C64" s="48" t="s">
        <v>257</v>
      </c>
      <c r="D64" s="48" t="s">
        <v>436</v>
      </c>
      <c r="E64" s="48" t="s">
        <v>60</v>
      </c>
      <c r="F64" s="49">
        <v>1377</v>
      </c>
      <c r="G64" s="50">
        <v>1445</v>
      </c>
      <c r="H64" s="49">
        <f t="shared" si="7"/>
        <v>68</v>
      </c>
      <c r="I64" s="49">
        <f t="shared" si="2"/>
        <v>68</v>
      </c>
      <c r="J64" s="70">
        <v>1</v>
      </c>
      <c r="K64" s="48" t="str">
        <f t="shared" si="8"/>
        <v>13</v>
      </c>
      <c r="L64" s="48" t="str">
        <f t="shared" si="8"/>
        <v>14</v>
      </c>
      <c r="M64" s="48">
        <f t="shared" si="4"/>
        <v>1</v>
      </c>
      <c r="N64" s="48" t="str">
        <f t="shared" si="5"/>
        <v>68</v>
      </c>
      <c r="O64" s="48" t="str">
        <f>IF(F64=0,"PERNOITE",IF(H64&lt;0,"PERNOITE","INTEGRAL"))</f>
        <v>INTEGRAL</v>
      </c>
      <c r="P64" s="48" t="str">
        <f t="shared" si="9"/>
        <v>EVENTUAL</v>
      </c>
      <c r="Q64" s="51">
        <f>IF(P64="MENSALISTA",$V$10,IF(H64&lt;=100,$S$10,IF(H64&lt;=200,$S$11,IF(P64="EVENTUAL",($S$10+(M64-1)*$T$10),IF(P64="DIARISTA",$U$10)))))</f>
        <v>7</v>
      </c>
      <c r="R64" s="52">
        <v>1</v>
      </c>
    </row>
    <row r="65" spans="2:25">
      <c r="B65" s="47">
        <v>2</v>
      </c>
      <c r="C65" s="48" t="s">
        <v>257</v>
      </c>
      <c r="D65" s="48" t="s">
        <v>437</v>
      </c>
      <c r="E65" s="48" t="s">
        <v>66</v>
      </c>
      <c r="F65" s="49">
        <v>1285</v>
      </c>
      <c r="G65" s="50">
        <v>1600</v>
      </c>
      <c r="H65" s="49">
        <f t="shared" si="7"/>
        <v>315</v>
      </c>
      <c r="I65" s="49">
        <f t="shared" si="2"/>
        <v>315</v>
      </c>
      <c r="J65" s="70">
        <v>4</v>
      </c>
      <c r="K65" s="48" t="str">
        <f t="shared" si="8"/>
        <v>12</v>
      </c>
      <c r="L65" s="48" t="str">
        <f t="shared" si="8"/>
        <v>16</v>
      </c>
      <c r="M65" s="48">
        <f t="shared" si="4"/>
        <v>4</v>
      </c>
      <c r="N65" s="48" t="str">
        <f t="shared" si="5"/>
        <v>15</v>
      </c>
      <c r="O65" s="48" t="str">
        <f>IF(F65=0,"PERNOITE",IF(H65&lt;0,"PERNOITE","INTEGRAL"))</f>
        <v>INTEGRAL</v>
      </c>
      <c r="P65" s="48" t="str">
        <f t="shared" si="9"/>
        <v>EVENTUAL</v>
      </c>
      <c r="Q65" s="51">
        <f>IF(P65="MENSALISTA",$V$10,IF(H65&lt;=100,$S$10,IF(H65&lt;=200,$S$11,IF(P65="EVENTUAL",($S$10+(M65-1)*$T$10),IF(P65="DIARISTA",$U$10)))))</f>
        <v>10</v>
      </c>
      <c r="R65" s="52">
        <v>1</v>
      </c>
    </row>
    <row r="66" spans="2:25">
      <c r="B66" s="47">
        <v>2</v>
      </c>
      <c r="C66" s="48" t="s">
        <v>257</v>
      </c>
      <c r="D66" s="48" t="s">
        <v>438</v>
      </c>
      <c r="E66" s="48" t="s">
        <v>60</v>
      </c>
      <c r="F66" s="49">
        <v>1330</v>
      </c>
      <c r="G66" s="50">
        <v>1645</v>
      </c>
      <c r="H66" s="49">
        <f t="shared" si="7"/>
        <v>315</v>
      </c>
      <c r="I66" s="49">
        <f t="shared" si="2"/>
        <v>315</v>
      </c>
      <c r="J66" s="70">
        <v>4</v>
      </c>
      <c r="K66" s="48" t="str">
        <f t="shared" si="8"/>
        <v>13</v>
      </c>
      <c r="L66" s="48" t="str">
        <f t="shared" si="8"/>
        <v>16</v>
      </c>
      <c r="M66" s="48">
        <f t="shared" si="4"/>
        <v>3</v>
      </c>
      <c r="N66" s="48" t="str">
        <f t="shared" si="5"/>
        <v>15</v>
      </c>
      <c r="O66" s="48" t="str">
        <f>IF(F66=0,"PERNOITE",IF(H66&lt;0,"PERNOITE","INTEGRAL"))</f>
        <v>INTEGRAL</v>
      </c>
      <c r="P66" s="48" t="str">
        <f t="shared" si="9"/>
        <v>EVENTUAL</v>
      </c>
      <c r="Q66" s="51">
        <f>IF(P66="MENSALISTA",$V$10,IF(H66&lt;=100,$S$10,IF(H66&lt;=200,$S$11,IF(P66="EVENTUAL",($S$10+(M66-1)*$T$10),IF(P66="DIARISTA",$U$10)))))</f>
        <v>9</v>
      </c>
      <c r="R66" s="52">
        <v>1</v>
      </c>
    </row>
    <row r="67" spans="2:25">
      <c r="B67" s="47">
        <v>2</v>
      </c>
      <c r="C67" s="48" t="s">
        <v>257</v>
      </c>
      <c r="D67" s="48" t="s">
        <v>439</v>
      </c>
      <c r="E67" s="48" t="s">
        <v>60</v>
      </c>
      <c r="F67" s="49">
        <v>1139</v>
      </c>
      <c r="G67" s="50">
        <v>1515</v>
      </c>
      <c r="H67" s="49">
        <f t="shared" si="7"/>
        <v>376</v>
      </c>
      <c r="I67" s="49">
        <f t="shared" si="2"/>
        <v>376</v>
      </c>
      <c r="J67" s="70">
        <v>4</v>
      </c>
      <c r="K67" s="48" t="str">
        <f t="shared" si="8"/>
        <v>11</v>
      </c>
      <c r="L67" s="48" t="str">
        <f t="shared" si="8"/>
        <v>15</v>
      </c>
      <c r="M67" s="48">
        <f t="shared" si="4"/>
        <v>4</v>
      </c>
      <c r="N67" s="48" t="str">
        <f t="shared" si="5"/>
        <v>76</v>
      </c>
      <c r="O67" s="48" t="str">
        <f>IF(F67=0,"PERNOITE",IF(H67&lt;0,"PERNOITE","INTEGRAL"))</f>
        <v>INTEGRAL</v>
      </c>
      <c r="P67" s="48" t="str">
        <f t="shared" si="9"/>
        <v>EVENTUAL</v>
      </c>
      <c r="Q67" s="51">
        <f>IF(P67="MENSALISTA",$V$10,IF(H67&lt;=100,$S$10,IF(H67&lt;=200,$S$11,IF(P67="EVENTUAL",($S$10+(M67-1)*$T$10),IF(P67="DIARISTA",$U$10)))))</f>
        <v>10</v>
      </c>
      <c r="R67" s="52">
        <v>1</v>
      </c>
    </row>
    <row r="68" spans="2:25" s="29" customFormat="1">
      <c r="B68" s="47">
        <v>1</v>
      </c>
      <c r="C68" s="48" t="s">
        <v>56</v>
      </c>
      <c r="D68" s="48" t="s">
        <v>440</v>
      </c>
      <c r="E68" s="48" t="s">
        <v>60</v>
      </c>
      <c r="F68" s="49">
        <v>1045</v>
      </c>
      <c r="G68" s="50">
        <v>1530</v>
      </c>
      <c r="H68" s="49">
        <v>485</v>
      </c>
      <c r="I68" s="49">
        <f t="shared" si="2"/>
        <v>485</v>
      </c>
      <c r="J68" s="70">
        <v>5</v>
      </c>
      <c r="K68" s="48" t="s">
        <v>441</v>
      </c>
      <c r="L68" s="48" t="s">
        <v>442</v>
      </c>
      <c r="M68" s="48">
        <v>5</v>
      </c>
      <c r="N68" s="48" t="s">
        <v>443</v>
      </c>
      <c r="O68" s="48" t="str">
        <f>IF(F68=0,"PERNOITE",IF(H68&lt;0,"PERNOITE","INTEGRAL"))</f>
        <v>INTEGRAL</v>
      </c>
      <c r="P68" s="48" t="str">
        <f t="shared" ref="P68:P69" si="10">IF(B68=1,"MENSALISTA",IF(B68=2,"EVENTUAL",IF(B68=3,"DIARISTA")))</f>
        <v>MENSALISTA</v>
      </c>
      <c r="Q68" s="51">
        <f>IF(P68="MENSALISTA",$V$10,IF(H68&lt;=100,$S$10,IF(H68&lt;=200,$S$11,IF(P68="EVENTUAL",($S$10+(M68-1)*$T$10),IF(P68="DIARISTA",$U$10)))))</f>
        <v>6</v>
      </c>
      <c r="R68" s="52">
        <v>1</v>
      </c>
      <c r="S68"/>
      <c r="T68"/>
      <c r="U68"/>
      <c r="V68"/>
      <c r="W68"/>
      <c r="X68"/>
      <c r="Y68"/>
    </row>
    <row r="69" spans="2:25" s="29" customFormat="1">
      <c r="B69" s="47">
        <v>1</v>
      </c>
      <c r="C69" s="48" t="s">
        <v>56</v>
      </c>
      <c r="D69" s="48" t="s">
        <v>444</v>
      </c>
      <c r="E69" s="48" t="s">
        <v>60</v>
      </c>
      <c r="F69" s="49">
        <v>1430</v>
      </c>
      <c r="G69" s="50">
        <v>1730</v>
      </c>
      <c r="H69" s="49">
        <v>300</v>
      </c>
      <c r="I69" s="49">
        <f t="shared" si="2"/>
        <v>300</v>
      </c>
      <c r="J69" s="70">
        <v>3</v>
      </c>
      <c r="K69" s="48" t="s">
        <v>445</v>
      </c>
      <c r="L69" s="48" t="s">
        <v>446</v>
      </c>
      <c r="M69" s="48">
        <v>3</v>
      </c>
      <c r="N69" s="48" t="s">
        <v>447</v>
      </c>
      <c r="O69" s="48" t="str">
        <f>IF(F69=0,"PERNOITE",IF(H69&lt;0,"PERNOITE","INTEGRAL"))</f>
        <v>INTEGRAL</v>
      </c>
      <c r="P69" s="48" t="str">
        <f t="shared" si="10"/>
        <v>MENSALISTA</v>
      </c>
      <c r="Q69" s="51">
        <f>IF(P69="MENSALISTA",$V$10,IF(H69&lt;=100,$S$10,IF(H69&lt;=200,$S$11,IF(P69="EVENTUAL",($S$10+(M69-1)*$T$10),IF(P69="DIARISTA",$U$10)))))</f>
        <v>6</v>
      </c>
      <c r="R69" s="52">
        <v>1</v>
      </c>
      <c r="S69"/>
      <c r="T69"/>
      <c r="U69"/>
      <c r="V69"/>
      <c r="W69"/>
      <c r="X69"/>
      <c r="Y69"/>
    </row>
    <row r="70" spans="2:25" s="29" customFormat="1">
      <c r="B70" s="47">
        <v>1</v>
      </c>
      <c r="C70" s="48" t="s">
        <v>82</v>
      </c>
      <c r="D70" s="48" t="s">
        <v>448</v>
      </c>
      <c r="E70" s="48" t="s">
        <v>85</v>
      </c>
      <c r="F70" s="49">
        <v>645</v>
      </c>
      <c r="G70" s="49">
        <v>1600</v>
      </c>
      <c r="H70" s="49">
        <v>955</v>
      </c>
      <c r="I70" s="49">
        <f t="shared" si="2"/>
        <v>955</v>
      </c>
      <c r="J70" s="70">
        <v>10</v>
      </c>
      <c r="K70" s="48" t="s">
        <v>449</v>
      </c>
      <c r="L70" s="48" t="s">
        <v>450</v>
      </c>
      <c r="M70" s="48">
        <v>10</v>
      </c>
      <c r="N70" s="48" t="s">
        <v>451</v>
      </c>
      <c r="O70" s="48" t="str">
        <f>IF(F70=0,"PERNOITE",IF(H70&lt;0,"PERNOITE","INTEGRAL"))</f>
        <v>INTEGRAL</v>
      </c>
      <c r="P70" s="48" t="str">
        <f t="shared" ref="P70:P133" si="11">IF(B70=1,"MENSALISTA",IF(B70=2,"EVENTUAL",IF(B70=3,"DIARISTA")))</f>
        <v>MENSALISTA</v>
      </c>
      <c r="Q70" s="51">
        <f>IF(P70="MENSALISTA",$V$10,IF(H70&lt;=100,$S$10,IF(H70&lt;=200,$S$11,IF(P70="EVENTUAL",($S$10+(M70-1)*$T$10),IF(P70="DIARISTA",$U$10)))))</f>
        <v>6</v>
      </c>
      <c r="R70" s="52">
        <v>1</v>
      </c>
      <c r="S70"/>
      <c r="T70"/>
      <c r="U70"/>
      <c r="V70"/>
      <c r="W70"/>
      <c r="X70"/>
      <c r="Y70"/>
    </row>
    <row r="71" spans="2:25" s="29" customFormat="1">
      <c r="B71" s="47">
        <v>2</v>
      </c>
      <c r="C71" s="48" t="s">
        <v>82</v>
      </c>
      <c r="D71" s="48" t="s">
        <v>452</v>
      </c>
      <c r="E71" s="48" t="s">
        <v>64</v>
      </c>
      <c r="F71" s="49">
        <v>1245</v>
      </c>
      <c r="G71" s="49">
        <v>1304</v>
      </c>
      <c r="H71" s="49">
        <v>59</v>
      </c>
      <c r="I71" s="49">
        <f t="shared" si="2"/>
        <v>59</v>
      </c>
      <c r="J71" s="70">
        <v>1</v>
      </c>
      <c r="K71" s="48" t="s">
        <v>453</v>
      </c>
      <c r="L71" s="48" t="s">
        <v>454</v>
      </c>
      <c r="M71" s="48">
        <v>1</v>
      </c>
      <c r="N71" s="48" t="s">
        <v>455</v>
      </c>
      <c r="O71" s="48" t="str">
        <f>IF(F71=0,"PERNOITE",IF(H71&lt;0,"PERNOITE","INTEGRAL"))</f>
        <v>INTEGRAL</v>
      </c>
      <c r="P71" s="48" t="str">
        <f t="shared" si="11"/>
        <v>EVENTUAL</v>
      </c>
      <c r="Q71" s="51">
        <f>IF(P71="MENSALISTA",$V$10,IF(H71&lt;=100,$S$10,IF(H71&lt;=200,$S$11,IF(P71="EVENTUAL",($S$10+(M71-1)*$T$10),IF(P71="DIARISTA",$U$10)))))</f>
        <v>7</v>
      </c>
      <c r="R71" s="52">
        <v>1</v>
      </c>
      <c r="S71"/>
      <c r="T71"/>
      <c r="U71"/>
      <c r="V71"/>
      <c r="W71"/>
      <c r="X71"/>
      <c r="Y71"/>
    </row>
    <row r="72" spans="2:25" s="29" customFormat="1">
      <c r="B72" s="47">
        <v>2</v>
      </c>
      <c r="C72" s="48" t="s">
        <v>82</v>
      </c>
      <c r="D72" s="48" t="s">
        <v>456</v>
      </c>
      <c r="E72" s="48" t="s">
        <v>66</v>
      </c>
      <c r="F72" s="49">
        <v>930</v>
      </c>
      <c r="G72" s="49">
        <v>1530</v>
      </c>
      <c r="H72" s="49">
        <v>600</v>
      </c>
      <c r="I72" s="49">
        <f t="shared" si="2"/>
        <v>600</v>
      </c>
      <c r="J72" s="70">
        <v>6</v>
      </c>
      <c r="K72" s="48" t="s">
        <v>457</v>
      </c>
      <c r="L72" s="48" t="s">
        <v>442</v>
      </c>
      <c r="M72" s="48">
        <v>6</v>
      </c>
      <c r="N72" s="48" t="s">
        <v>447</v>
      </c>
      <c r="O72" s="48" t="str">
        <f>IF(F72=0,"PERNOITE",IF(H72&lt;0,"PERNOITE","INTEGRAL"))</f>
        <v>INTEGRAL</v>
      </c>
      <c r="P72" s="48" t="str">
        <f t="shared" si="11"/>
        <v>EVENTUAL</v>
      </c>
      <c r="Q72" s="51">
        <f>IF(P72="MENSALISTA",$V$10,IF(H72&lt;=100,$S$10,IF(H72&lt;=200,$S$11,IF(P72="EVENTUAL",($S$10+(M72-1)*$T$10),IF(P72="DIARISTA",$U$10)))))</f>
        <v>12</v>
      </c>
      <c r="R72" s="52">
        <v>1</v>
      </c>
      <c r="S72"/>
      <c r="T72"/>
      <c r="U72"/>
      <c r="V72"/>
      <c r="W72"/>
      <c r="X72"/>
      <c r="Y72"/>
    </row>
    <row r="73" spans="2:25" s="29" customFormat="1">
      <c r="B73" s="47">
        <v>1</v>
      </c>
      <c r="C73" s="48" t="s">
        <v>82</v>
      </c>
      <c r="D73" s="48" t="s">
        <v>458</v>
      </c>
      <c r="E73" s="48" t="s">
        <v>66</v>
      </c>
      <c r="F73" s="49">
        <v>915</v>
      </c>
      <c r="G73" s="49">
        <v>1930</v>
      </c>
      <c r="H73" s="49">
        <v>1015</v>
      </c>
      <c r="I73" s="49">
        <f t="shared" si="2"/>
        <v>1015</v>
      </c>
      <c r="J73" s="70">
        <v>11</v>
      </c>
      <c r="K73" s="48" t="s">
        <v>457</v>
      </c>
      <c r="L73" s="48" t="s">
        <v>459</v>
      </c>
      <c r="M73" s="48">
        <v>10</v>
      </c>
      <c r="N73" s="48" t="s">
        <v>442</v>
      </c>
      <c r="O73" s="48" t="str">
        <f>IF(F73=0,"PERNOITE",IF(H73&lt;0,"PERNOITE","INTEGRAL"))</f>
        <v>INTEGRAL</v>
      </c>
      <c r="P73" s="48" t="str">
        <f t="shared" si="11"/>
        <v>MENSALISTA</v>
      </c>
      <c r="Q73" s="51">
        <f>IF(P73="MENSALISTA",$V$10,IF(H73&lt;=100,$S$10,IF(H73&lt;=200,$S$11,IF(P73="EVENTUAL",($S$10+(M73-1)*$T$10),IF(P73="DIARISTA",$U$10)))))</f>
        <v>6</v>
      </c>
      <c r="R73" s="52">
        <v>1</v>
      </c>
      <c r="S73"/>
      <c r="T73"/>
      <c r="U73"/>
      <c r="V73"/>
      <c r="W73"/>
      <c r="X73"/>
      <c r="Y73"/>
    </row>
    <row r="74" spans="2:25" s="29" customFormat="1">
      <c r="B74" s="47">
        <v>2</v>
      </c>
      <c r="C74" s="48" t="s">
        <v>82</v>
      </c>
      <c r="D74" s="48" t="s">
        <v>460</v>
      </c>
      <c r="E74" s="48" t="s">
        <v>66</v>
      </c>
      <c r="F74" s="49">
        <v>1300</v>
      </c>
      <c r="G74" s="49">
        <v>1930</v>
      </c>
      <c r="H74" s="49">
        <v>630</v>
      </c>
      <c r="I74" s="49">
        <f t="shared" si="2"/>
        <v>630</v>
      </c>
      <c r="J74" s="70">
        <v>7</v>
      </c>
      <c r="K74" s="48" t="s">
        <v>454</v>
      </c>
      <c r="L74" s="48" t="s">
        <v>459</v>
      </c>
      <c r="M74" s="48">
        <v>6</v>
      </c>
      <c r="N74" s="48" t="s">
        <v>461</v>
      </c>
      <c r="O74" s="48" t="str">
        <f>IF(F74=0,"PERNOITE",IF(H74&lt;0,"PERNOITE","INTEGRAL"))</f>
        <v>INTEGRAL</v>
      </c>
      <c r="P74" s="48" t="str">
        <f t="shared" si="11"/>
        <v>EVENTUAL</v>
      </c>
      <c r="Q74" s="51">
        <f>IF(P74="MENSALISTA",$V$10,IF(H74&lt;=100,$S$10,IF(H74&lt;=200,$S$11,IF(P74="EVENTUAL",($S$10+(M74-1)*$T$10),IF(P74="DIARISTA",$U$10)))))</f>
        <v>12</v>
      </c>
      <c r="R74" s="52">
        <v>1</v>
      </c>
      <c r="S74"/>
      <c r="T74"/>
      <c r="U74"/>
      <c r="V74"/>
      <c r="W74"/>
      <c r="X74"/>
      <c r="Y74"/>
    </row>
    <row r="75" spans="2:25">
      <c r="B75" s="47">
        <v>2</v>
      </c>
      <c r="C75" s="48" t="s">
        <v>82</v>
      </c>
      <c r="D75" s="48" t="s">
        <v>462</v>
      </c>
      <c r="E75" s="48" t="s">
        <v>66</v>
      </c>
      <c r="F75" s="49">
        <v>1200</v>
      </c>
      <c r="G75" s="49">
        <v>1600</v>
      </c>
      <c r="H75" s="49">
        <v>400</v>
      </c>
      <c r="I75" s="49">
        <f t="shared" ref="I75:I138" si="12">IF(H75&lt;0,H75+2400,H75)</f>
        <v>400</v>
      </c>
      <c r="J75" s="70">
        <v>4</v>
      </c>
      <c r="K75" s="48" t="s">
        <v>453</v>
      </c>
      <c r="L75" s="48" t="s">
        <v>450</v>
      </c>
      <c r="M75" s="48">
        <v>4</v>
      </c>
      <c r="N75" s="48" t="s">
        <v>447</v>
      </c>
      <c r="O75" s="48" t="str">
        <f>IF(F75=0,"PERNOITE",IF(H75&lt;0,"PERNOITE","INTEGRAL"))</f>
        <v>INTEGRAL</v>
      </c>
      <c r="P75" s="48" t="str">
        <f t="shared" si="11"/>
        <v>EVENTUAL</v>
      </c>
      <c r="Q75" s="51">
        <f t="shared" ref="Q75:Q138" si="13">IF(P75="MENSALISTA",$V$10,IF(H75&lt;=100,$S$10,IF(H75&lt;=200,$S$11,IF(P75="EVENTUAL",($S$10+(M75-1)*$T$10),IF(P75="DIARISTA",$U$10)))))</f>
        <v>10</v>
      </c>
      <c r="R75" s="52">
        <v>1</v>
      </c>
    </row>
    <row r="76" spans="2:25">
      <c r="B76" s="47">
        <v>2</v>
      </c>
      <c r="C76" s="48" t="s">
        <v>82</v>
      </c>
      <c r="D76" s="48" t="s">
        <v>463</v>
      </c>
      <c r="E76" s="48" t="s">
        <v>60</v>
      </c>
      <c r="F76" s="49">
        <v>1315</v>
      </c>
      <c r="G76" s="49">
        <v>1700</v>
      </c>
      <c r="H76" s="49">
        <v>385</v>
      </c>
      <c r="I76" s="49">
        <f t="shared" si="12"/>
        <v>385</v>
      </c>
      <c r="J76" s="70">
        <v>4</v>
      </c>
      <c r="K76" s="48" t="s">
        <v>454</v>
      </c>
      <c r="L76" s="48" t="s">
        <v>446</v>
      </c>
      <c r="M76" s="48">
        <v>4</v>
      </c>
      <c r="N76" s="48" t="s">
        <v>443</v>
      </c>
      <c r="O76" s="48" t="str">
        <f>IF(F76=0,"PERNOITE",IF(H76&lt;0,"PERNOITE","INTEGRAL"))</f>
        <v>INTEGRAL</v>
      </c>
      <c r="P76" s="48" t="str">
        <f t="shared" si="11"/>
        <v>EVENTUAL</v>
      </c>
      <c r="Q76" s="51">
        <f t="shared" si="13"/>
        <v>10</v>
      </c>
      <c r="R76" s="52">
        <v>1</v>
      </c>
    </row>
    <row r="77" spans="2:25">
      <c r="B77" s="47">
        <v>1</v>
      </c>
      <c r="C77" s="48" t="s">
        <v>82</v>
      </c>
      <c r="D77" s="48" t="s">
        <v>464</v>
      </c>
      <c r="E77" s="48" t="s">
        <v>60</v>
      </c>
      <c r="F77" s="49">
        <v>730</v>
      </c>
      <c r="G77" s="49">
        <v>1700</v>
      </c>
      <c r="H77" s="49">
        <v>970</v>
      </c>
      <c r="I77" s="49">
        <f t="shared" si="12"/>
        <v>970</v>
      </c>
      <c r="J77" s="70">
        <v>10</v>
      </c>
      <c r="K77" s="48" t="s">
        <v>465</v>
      </c>
      <c r="L77" s="48" t="s">
        <v>446</v>
      </c>
      <c r="M77" s="48">
        <v>10</v>
      </c>
      <c r="N77" s="48" t="s">
        <v>466</v>
      </c>
      <c r="O77" s="48" t="str">
        <f>IF(F77=0,"PERNOITE",IF(H77&lt;0,"PERNOITE","INTEGRAL"))</f>
        <v>INTEGRAL</v>
      </c>
      <c r="P77" s="48" t="str">
        <f t="shared" si="11"/>
        <v>MENSALISTA</v>
      </c>
      <c r="Q77" s="51">
        <f t="shared" si="13"/>
        <v>6</v>
      </c>
      <c r="R77" s="52">
        <v>1</v>
      </c>
    </row>
    <row r="78" spans="2:25">
      <c r="B78" s="47">
        <v>2</v>
      </c>
      <c r="C78" s="48" t="s">
        <v>82</v>
      </c>
      <c r="D78" s="48" t="s">
        <v>467</v>
      </c>
      <c r="E78" s="48" t="s">
        <v>64</v>
      </c>
      <c r="F78" s="49">
        <v>915</v>
      </c>
      <c r="G78" s="49">
        <v>1029</v>
      </c>
      <c r="H78" s="49">
        <v>114</v>
      </c>
      <c r="I78" s="49">
        <f t="shared" si="12"/>
        <v>114</v>
      </c>
      <c r="J78" s="70">
        <v>2</v>
      </c>
      <c r="K78" s="48" t="s">
        <v>457</v>
      </c>
      <c r="L78" s="48" t="s">
        <v>441</v>
      </c>
      <c r="M78" s="48">
        <v>1</v>
      </c>
      <c r="N78" s="48" t="s">
        <v>445</v>
      </c>
      <c r="O78" s="48" t="str">
        <f>IF(F78=0,"PERNOITE",IF(H78&lt;0,"PERNOITE","INTEGRAL"))</f>
        <v>INTEGRAL</v>
      </c>
      <c r="P78" s="48" t="str">
        <f t="shared" si="11"/>
        <v>EVENTUAL</v>
      </c>
      <c r="Q78" s="51">
        <f t="shared" si="13"/>
        <v>8</v>
      </c>
      <c r="R78" s="52">
        <v>1</v>
      </c>
    </row>
    <row r="79" spans="2:25">
      <c r="B79" s="47">
        <v>2</v>
      </c>
      <c r="C79" s="48" t="s">
        <v>82</v>
      </c>
      <c r="D79" s="48" t="s">
        <v>468</v>
      </c>
      <c r="E79" s="48" t="s">
        <v>66</v>
      </c>
      <c r="F79" s="49">
        <v>1345</v>
      </c>
      <c r="G79" s="49">
        <v>1600</v>
      </c>
      <c r="H79" s="49">
        <v>255</v>
      </c>
      <c r="I79" s="49">
        <f t="shared" si="12"/>
        <v>255</v>
      </c>
      <c r="J79" s="70">
        <v>3</v>
      </c>
      <c r="K79" s="48" t="s">
        <v>454</v>
      </c>
      <c r="L79" s="48" t="s">
        <v>450</v>
      </c>
      <c r="M79" s="48">
        <v>3</v>
      </c>
      <c r="N79" s="48" t="s">
        <v>451</v>
      </c>
      <c r="O79" s="48" t="str">
        <f>IF(F79=0,"PERNOITE",IF(H79&lt;0,"PERNOITE","INTEGRAL"))</f>
        <v>INTEGRAL</v>
      </c>
      <c r="P79" s="48" t="str">
        <f t="shared" si="11"/>
        <v>EVENTUAL</v>
      </c>
      <c r="Q79" s="51">
        <f t="shared" si="13"/>
        <v>9</v>
      </c>
      <c r="R79" s="52">
        <v>1</v>
      </c>
    </row>
    <row r="80" spans="2:25">
      <c r="B80" s="47">
        <v>2</v>
      </c>
      <c r="C80" s="48" t="s">
        <v>82</v>
      </c>
      <c r="D80" s="48" t="s">
        <v>469</v>
      </c>
      <c r="E80" s="48" t="s">
        <v>78</v>
      </c>
      <c r="F80" s="49">
        <v>715</v>
      </c>
      <c r="G80" s="49">
        <v>1430</v>
      </c>
      <c r="H80" s="49">
        <v>715</v>
      </c>
      <c r="I80" s="49">
        <f t="shared" si="12"/>
        <v>715</v>
      </c>
      <c r="J80" s="70">
        <v>8</v>
      </c>
      <c r="K80" s="48" t="s">
        <v>465</v>
      </c>
      <c r="L80" s="48" t="s">
        <v>445</v>
      </c>
      <c r="M80" s="48">
        <v>7</v>
      </c>
      <c r="N80" s="48" t="s">
        <v>442</v>
      </c>
      <c r="O80" s="48" t="str">
        <f>IF(F80=0,"PERNOITE",IF(H80&lt;0,"PERNOITE","INTEGRAL"))</f>
        <v>INTEGRAL</v>
      </c>
      <c r="P80" s="48" t="str">
        <f t="shared" si="11"/>
        <v>EVENTUAL</v>
      </c>
      <c r="Q80" s="51">
        <f t="shared" si="13"/>
        <v>13</v>
      </c>
      <c r="R80" s="52">
        <v>1</v>
      </c>
    </row>
    <row r="81" spans="2:18">
      <c r="B81" s="47">
        <v>2</v>
      </c>
      <c r="C81" s="48" t="s">
        <v>82</v>
      </c>
      <c r="D81" s="48" t="s">
        <v>470</v>
      </c>
      <c r="E81" s="48" t="s">
        <v>60</v>
      </c>
      <c r="F81" s="49">
        <v>1545</v>
      </c>
      <c r="G81" s="49">
        <v>2015</v>
      </c>
      <c r="H81" s="49">
        <v>470</v>
      </c>
      <c r="I81" s="49">
        <f t="shared" si="12"/>
        <v>470</v>
      </c>
      <c r="J81" s="70">
        <v>5</v>
      </c>
      <c r="K81" s="48" t="s">
        <v>442</v>
      </c>
      <c r="L81" s="48" t="s">
        <v>471</v>
      </c>
      <c r="M81" s="48">
        <v>5</v>
      </c>
      <c r="N81" s="48" t="s">
        <v>466</v>
      </c>
      <c r="O81" s="48" t="str">
        <f>IF(F81=0,"PERNOITE",IF(H81&lt;0,"PERNOITE","INTEGRAL"))</f>
        <v>INTEGRAL</v>
      </c>
      <c r="P81" s="48" t="str">
        <f t="shared" si="11"/>
        <v>EVENTUAL</v>
      </c>
      <c r="Q81" s="51">
        <f t="shared" si="13"/>
        <v>11</v>
      </c>
      <c r="R81" s="52">
        <v>1</v>
      </c>
    </row>
    <row r="82" spans="2:18">
      <c r="B82" s="47">
        <v>2</v>
      </c>
      <c r="C82" s="48" t="s">
        <v>82</v>
      </c>
      <c r="D82" s="48" t="s">
        <v>472</v>
      </c>
      <c r="E82" s="48" t="s">
        <v>78</v>
      </c>
      <c r="F82" s="49">
        <v>1615</v>
      </c>
      <c r="G82" s="49">
        <v>1900</v>
      </c>
      <c r="H82" s="49">
        <v>285</v>
      </c>
      <c r="I82" s="49">
        <f t="shared" si="12"/>
        <v>285</v>
      </c>
      <c r="J82" s="70">
        <v>3</v>
      </c>
      <c r="K82" s="48" t="s">
        <v>450</v>
      </c>
      <c r="L82" s="48" t="s">
        <v>459</v>
      </c>
      <c r="M82" s="48">
        <v>3</v>
      </c>
      <c r="N82" s="48" t="s">
        <v>443</v>
      </c>
      <c r="O82" s="48" t="str">
        <f>IF(F82=0,"PERNOITE",IF(H82&lt;0,"PERNOITE","INTEGRAL"))</f>
        <v>INTEGRAL</v>
      </c>
      <c r="P82" s="48" t="str">
        <f t="shared" si="11"/>
        <v>EVENTUAL</v>
      </c>
      <c r="Q82" s="51">
        <f t="shared" si="13"/>
        <v>9</v>
      </c>
      <c r="R82" s="52">
        <v>1</v>
      </c>
    </row>
    <row r="83" spans="2:18">
      <c r="B83" s="47">
        <v>2</v>
      </c>
      <c r="C83" s="48" t="s">
        <v>82</v>
      </c>
      <c r="D83" s="48" t="s">
        <v>473</v>
      </c>
      <c r="E83" s="48" t="s">
        <v>60</v>
      </c>
      <c r="F83" s="49">
        <v>1930</v>
      </c>
      <c r="G83" s="49">
        <v>2045</v>
      </c>
      <c r="H83" s="49">
        <v>115</v>
      </c>
      <c r="I83" s="49">
        <f t="shared" si="12"/>
        <v>115</v>
      </c>
      <c r="J83" s="70">
        <v>2</v>
      </c>
      <c r="K83" s="48" t="s">
        <v>459</v>
      </c>
      <c r="L83" s="48" t="s">
        <v>471</v>
      </c>
      <c r="M83" s="48">
        <v>1</v>
      </c>
      <c r="N83" s="48" t="s">
        <v>442</v>
      </c>
      <c r="O83" s="48" t="str">
        <f>IF(F83=0,"PERNOITE",IF(H83&lt;0,"PERNOITE","INTEGRAL"))</f>
        <v>INTEGRAL</v>
      </c>
      <c r="P83" s="48" t="str">
        <f t="shared" si="11"/>
        <v>EVENTUAL</v>
      </c>
      <c r="Q83" s="51">
        <f t="shared" si="13"/>
        <v>8</v>
      </c>
      <c r="R83" s="52">
        <v>1</v>
      </c>
    </row>
    <row r="84" spans="2:18">
      <c r="B84" s="47">
        <v>1</v>
      </c>
      <c r="C84" s="48" t="s">
        <v>82</v>
      </c>
      <c r="D84" s="48" t="s">
        <v>474</v>
      </c>
      <c r="E84" s="48" t="s">
        <v>60</v>
      </c>
      <c r="F84" s="49">
        <v>930</v>
      </c>
      <c r="G84" s="49">
        <v>2030</v>
      </c>
      <c r="H84" s="49">
        <v>1100</v>
      </c>
      <c r="I84" s="49">
        <f t="shared" si="12"/>
        <v>1100</v>
      </c>
      <c r="J84" s="70">
        <v>11</v>
      </c>
      <c r="K84" s="48" t="s">
        <v>457</v>
      </c>
      <c r="L84" s="48" t="s">
        <v>471</v>
      </c>
      <c r="M84" s="48">
        <v>11</v>
      </c>
      <c r="N84" s="48" t="s">
        <v>447</v>
      </c>
      <c r="O84" s="48" t="str">
        <f>IF(F84=0,"PERNOITE",IF(H84&lt;0,"PERNOITE","INTEGRAL"))</f>
        <v>INTEGRAL</v>
      </c>
      <c r="P84" s="48" t="str">
        <f t="shared" si="11"/>
        <v>MENSALISTA</v>
      </c>
      <c r="Q84" s="51">
        <f t="shared" si="13"/>
        <v>6</v>
      </c>
      <c r="R84" s="52">
        <v>1</v>
      </c>
    </row>
    <row r="85" spans="2:18">
      <c r="B85" s="47">
        <v>1</v>
      </c>
      <c r="C85" s="48" t="s">
        <v>82</v>
      </c>
      <c r="D85" s="48" t="s">
        <v>475</v>
      </c>
      <c r="E85" s="48" t="s">
        <v>66</v>
      </c>
      <c r="F85" s="49">
        <v>1030</v>
      </c>
      <c r="G85" s="49">
        <v>1930</v>
      </c>
      <c r="H85" s="49">
        <v>900</v>
      </c>
      <c r="I85" s="49">
        <f t="shared" si="12"/>
        <v>900</v>
      </c>
      <c r="J85" s="70">
        <v>9</v>
      </c>
      <c r="K85" s="48" t="s">
        <v>441</v>
      </c>
      <c r="L85" s="48" t="s">
        <v>459</v>
      </c>
      <c r="M85" s="48">
        <v>9</v>
      </c>
      <c r="N85" s="48" t="s">
        <v>447</v>
      </c>
      <c r="O85" s="48" t="str">
        <f>IF(F85=0,"PERNOITE",IF(H85&lt;0,"PERNOITE","INTEGRAL"))</f>
        <v>INTEGRAL</v>
      </c>
      <c r="P85" s="48" t="str">
        <f t="shared" si="11"/>
        <v>MENSALISTA</v>
      </c>
      <c r="Q85" s="51">
        <f t="shared" si="13"/>
        <v>6</v>
      </c>
      <c r="R85" s="52">
        <v>1</v>
      </c>
    </row>
    <row r="86" spans="2:18">
      <c r="B86" s="47">
        <v>2</v>
      </c>
      <c r="C86" s="48" t="s">
        <v>82</v>
      </c>
      <c r="D86" s="48" t="s">
        <v>476</v>
      </c>
      <c r="E86" s="48" t="s">
        <v>64</v>
      </c>
      <c r="F86" s="49">
        <v>930</v>
      </c>
      <c r="G86" s="49">
        <v>1600</v>
      </c>
      <c r="H86" s="49">
        <v>670</v>
      </c>
      <c r="I86" s="49">
        <f t="shared" si="12"/>
        <v>670</v>
      </c>
      <c r="J86" s="70">
        <v>7</v>
      </c>
      <c r="K86" s="48" t="s">
        <v>457</v>
      </c>
      <c r="L86" s="48" t="s">
        <v>450</v>
      </c>
      <c r="M86" s="48">
        <v>7</v>
      </c>
      <c r="N86" s="48" t="s">
        <v>466</v>
      </c>
      <c r="O86" s="48" t="str">
        <f>IF(F86=0,"PERNOITE",IF(H86&lt;0,"PERNOITE","INTEGRAL"))</f>
        <v>INTEGRAL</v>
      </c>
      <c r="P86" s="48" t="str">
        <f t="shared" si="11"/>
        <v>EVENTUAL</v>
      </c>
      <c r="Q86" s="51">
        <f t="shared" si="13"/>
        <v>13</v>
      </c>
      <c r="R86" s="52">
        <v>1</v>
      </c>
    </row>
    <row r="87" spans="2:18">
      <c r="B87" s="47">
        <v>1</v>
      </c>
      <c r="C87" s="48" t="s">
        <v>82</v>
      </c>
      <c r="D87" s="48" t="s">
        <v>477</v>
      </c>
      <c r="E87" s="48" t="s">
        <v>64</v>
      </c>
      <c r="F87" s="49">
        <v>1815</v>
      </c>
      <c r="G87" s="49">
        <v>1113</v>
      </c>
      <c r="H87" s="49">
        <v>-702</v>
      </c>
      <c r="I87" s="49">
        <f t="shared" si="12"/>
        <v>1698</v>
      </c>
      <c r="J87" s="70">
        <v>17</v>
      </c>
      <c r="K87" s="48" t="s">
        <v>478</v>
      </c>
      <c r="L87" s="48" t="s">
        <v>479</v>
      </c>
      <c r="M87" s="48">
        <v>-7</v>
      </c>
      <c r="N87" s="48" t="s">
        <v>480</v>
      </c>
      <c r="O87" s="48" t="str">
        <f>IF(F87=0,"PERNOITE",IF(H87&lt;0,"PERNOITE","INTEGRAL"))</f>
        <v>PERNOITE</v>
      </c>
      <c r="P87" s="48" t="str">
        <f t="shared" si="11"/>
        <v>MENSALISTA</v>
      </c>
      <c r="Q87" s="51">
        <f t="shared" si="13"/>
        <v>6</v>
      </c>
      <c r="R87" s="52">
        <v>1</v>
      </c>
    </row>
    <row r="88" spans="2:18">
      <c r="B88" s="47">
        <v>1</v>
      </c>
      <c r="C88" s="48" t="s">
        <v>82</v>
      </c>
      <c r="D88" s="48" t="s">
        <v>481</v>
      </c>
      <c r="E88" s="48" t="s">
        <v>60</v>
      </c>
      <c r="F88" s="49">
        <v>930</v>
      </c>
      <c r="G88" s="49">
        <v>2030</v>
      </c>
      <c r="H88" s="49">
        <v>1100</v>
      </c>
      <c r="I88" s="49">
        <f t="shared" si="12"/>
        <v>1100</v>
      </c>
      <c r="J88" s="70">
        <v>11</v>
      </c>
      <c r="K88" s="48" t="s">
        <v>457</v>
      </c>
      <c r="L88" s="48" t="s">
        <v>471</v>
      </c>
      <c r="M88" s="48">
        <v>11</v>
      </c>
      <c r="N88" s="48" t="s">
        <v>447</v>
      </c>
      <c r="O88" s="48" t="str">
        <f>IF(F88=0,"PERNOITE",IF(H88&lt;0,"PERNOITE","INTEGRAL"))</f>
        <v>INTEGRAL</v>
      </c>
      <c r="P88" s="48" t="str">
        <f t="shared" si="11"/>
        <v>MENSALISTA</v>
      </c>
      <c r="Q88" s="51">
        <f t="shared" si="13"/>
        <v>6</v>
      </c>
      <c r="R88" s="52">
        <v>1</v>
      </c>
    </row>
    <row r="89" spans="2:18">
      <c r="B89" s="47">
        <v>2</v>
      </c>
      <c r="C89" s="48" t="s">
        <v>82</v>
      </c>
      <c r="D89" s="48" t="s">
        <v>482</v>
      </c>
      <c r="E89" s="48" t="s">
        <v>58</v>
      </c>
      <c r="F89" s="49">
        <v>1415</v>
      </c>
      <c r="G89" s="49">
        <v>1700</v>
      </c>
      <c r="H89" s="49">
        <v>285</v>
      </c>
      <c r="I89" s="49">
        <f t="shared" si="12"/>
        <v>285</v>
      </c>
      <c r="J89" s="70">
        <v>3</v>
      </c>
      <c r="K89" s="48" t="s">
        <v>445</v>
      </c>
      <c r="L89" s="48" t="s">
        <v>446</v>
      </c>
      <c r="M89" s="48">
        <v>3</v>
      </c>
      <c r="N89" s="48" t="s">
        <v>443</v>
      </c>
      <c r="O89" s="48" t="str">
        <f>IF(F89=0,"PERNOITE",IF(H89&lt;0,"PERNOITE","INTEGRAL"))</f>
        <v>INTEGRAL</v>
      </c>
      <c r="P89" s="48" t="str">
        <f t="shared" si="11"/>
        <v>EVENTUAL</v>
      </c>
      <c r="Q89" s="51">
        <f t="shared" si="13"/>
        <v>9</v>
      </c>
      <c r="R89" s="52">
        <v>1</v>
      </c>
    </row>
    <row r="90" spans="2:18">
      <c r="B90" s="47">
        <v>2</v>
      </c>
      <c r="C90" s="48" t="s">
        <v>82</v>
      </c>
      <c r="D90" s="48" t="s">
        <v>483</v>
      </c>
      <c r="E90" s="48" t="s">
        <v>66</v>
      </c>
      <c r="F90" s="49">
        <v>1700</v>
      </c>
      <c r="G90" s="49">
        <v>1900</v>
      </c>
      <c r="H90" s="49">
        <v>200</v>
      </c>
      <c r="I90" s="49">
        <f t="shared" si="12"/>
        <v>200</v>
      </c>
      <c r="J90" s="70">
        <v>2</v>
      </c>
      <c r="K90" s="48" t="s">
        <v>446</v>
      </c>
      <c r="L90" s="48" t="s">
        <v>459</v>
      </c>
      <c r="M90" s="48">
        <v>2</v>
      </c>
      <c r="N90" s="48" t="s">
        <v>447</v>
      </c>
      <c r="O90" s="48" t="str">
        <f>IF(F90=0,"PERNOITE",IF(H90&lt;0,"PERNOITE","INTEGRAL"))</f>
        <v>INTEGRAL</v>
      </c>
      <c r="P90" s="48" t="str">
        <f t="shared" si="11"/>
        <v>EVENTUAL</v>
      </c>
      <c r="Q90" s="51">
        <f t="shared" si="13"/>
        <v>8</v>
      </c>
      <c r="R90" s="52">
        <v>1</v>
      </c>
    </row>
    <row r="91" spans="2:18">
      <c r="B91" s="47">
        <v>1</v>
      </c>
      <c r="C91" s="48" t="s">
        <v>82</v>
      </c>
      <c r="D91" s="48" t="s">
        <v>484</v>
      </c>
      <c r="E91" s="48" t="s">
        <v>60</v>
      </c>
      <c r="F91" s="49">
        <v>715</v>
      </c>
      <c r="G91" s="49">
        <v>1730</v>
      </c>
      <c r="H91" s="49">
        <v>1015</v>
      </c>
      <c r="I91" s="49">
        <f t="shared" si="12"/>
        <v>1015</v>
      </c>
      <c r="J91" s="70">
        <v>11</v>
      </c>
      <c r="K91" s="48" t="s">
        <v>465</v>
      </c>
      <c r="L91" s="48" t="s">
        <v>446</v>
      </c>
      <c r="M91" s="48">
        <v>10</v>
      </c>
      <c r="N91" s="48" t="s">
        <v>442</v>
      </c>
      <c r="O91" s="48" t="str">
        <f>IF(F91=0,"PERNOITE",IF(H91&lt;0,"PERNOITE","INTEGRAL"))</f>
        <v>INTEGRAL</v>
      </c>
      <c r="P91" s="48" t="str">
        <f t="shared" si="11"/>
        <v>MENSALISTA</v>
      </c>
      <c r="Q91" s="51">
        <f t="shared" si="13"/>
        <v>6</v>
      </c>
      <c r="R91" s="52">
        <v>1</v>
      </c>
    </row>
    <row r="92" spans="2:18">
      <c r="B92" s="47">
        <v>2</v>
      </c>
      <c r="C92" s="48" t="s">
        <v>82</v>
      </c>
      <c r="D92" s="48" t="s">
        <v>485</v>
      </c>
      <c r="E92" s="48" t="s">
        <v>66</v>
      </c>
      <c r="F92" s="49">
        <v>1545</v>
      </c>
      <c r="G92" s="49">
        <v>1945</v>
      </c>
      <c r="H92" s="49">
        <v>400</v>
      </c>
      <c r="I92" s="49">
        <f t="shared" si="12"/>
        <v>400</v>
      </c>
      <c r="J92" s="70">
        <v>4</v>
      </c>
      <c r="K92" s="48" t="s">
        <v>442</v>
      </c>
      <c r="L92" s="48" t="s">
        <v>459</v>
      </c>
      <c r="M92" s="48">
        <v>4</v>
      </c>
      <c r="N92" s="48" t="s">
        <v>447</v>
      </c>
      <c r="O92" s="48" t="str">
        <f>IF(F92=0,"PERNOITE",IF(H92&lt;0,"PERNOITE","INTEGRAL"))</f>
        <v>INTEGRAL</v>
      </c>
      <c r="P92" s="48" t="str">
        <f t="shared" si="11"/>
        <v>EVENTUAL</v>
      </c>
      <c r="Q92" s="51">
        <f t="shared" si="13"/>
        <v>10</v>
      </c>
      <c r="R92" s="52">
        <v>1</v>
      </c>
    </row>
    <row r="93" spans="2:18">
      <c r="B93" s="47">
        <v>1</v>
      </c>
      <c r="C93" s="48" t="s">
        <v>82</v>
      </c>
      <c r="D93" s="48" t="s">
        <v>486</v>
      </c>
      <c r="E93" s="48" t="s">
        <v>78</v>
      </c>
      <c r="F93" s="49">
        <v>2130</v>
      </c>
      <c r="G93" s="49">
        <v>1321</v>
      </c>
      <c r="H93" s="49">
        <v>-809</v>
      </c>
      <c r="I93" s="49">
        <f t="shared" si="12"/>
        <v>1591</v>
      </c>
      <c r="J93" s="70">
        <v>16</v>
      </c>
      <c r="K93" s="48" t="s">
        <v>487</v>
      </c>
      <c r="L93" s="48" t="s">
        <v>454</v>
      </c>
      <c r="M93" s="48">
        <v>-8</v>
      </c>
      <c r="N93" s="48" t="s">
        <v>488</v>
      </c>
      <c r="O93" s="48" t="str">
        <f>IF(F93=0,"PERNOITE",IF(H93&lt;0,"PERNOITE","INTEGRAL"))</f>
        <v>PERNOITE</v>
      </c>
      <c r="P93" s="48" t="str">
        <f t="shared" si="11"/>
        <v>MENSALISTA</v>
      </c>
      <c r="Q93" s="51">
        <f t="shared" si="13"/>
        <v>6</v>
      </c>
      <c r="R93" s="52">
        <v>1</v>
      </c>
    </row>
    <row r="94" spans="2:18">
      <c r="B94" s="47">
        <v>2</v>
      </c>
      <c r="C94" s="48" t="s">
        <v>82</v>
      </c>
      <c r="D94" s="48" t="s">
        <v>489</v>
      </c>
      <c r="E94" s="48" t="s">
        <v>66</v>
      </c>
      <c r="F94" s="49">
        <v>1415</v>
      </c>
      <c r="G94" s="49">
        <v>1730</v>
      </c>
      <c r="H94" s="49">
        <v>315</v>
      </c>
      <c r="I94" s="49">
        <f t="shared" si="12"/>
        <v>315</v>
      </c>
      <c r="J94" s="70">
        <v>4</v>
      </c>
      <c r="K94" s="48" t="s">
        <v>445</v>
      </c>
      <c r="L94" s="48" t="s">
        <v>446</v>
      </c>
      <c r="M94" s="48">
        <v>3</v>
      </c>
      <c r="N94" s="48" t="s">
        <v>442</v>
      </c>
      <c r="O94" s="48" t="str">
        <f>IF(F94=0,"PERNOITE",IF(H94&lt;0,"PERNOITE","INTEGRAL"))</f>
        <v>INTEGRAL</v>
      </c>
      <c r="P94" s="48" t="str">
        <f t="shared" si="11"/>
        <v>EVENTUAL</v>
      </c>
      <c r="Q94" s="51">
        <f t="shared" si="13"/>
        <v>9</v>
      </c>
      <c r="R94" s="52">
        <v>1</v>
      </c>
    </row>
    <row r="95" spans="2:18">
      <c r="B95" s="47">
        <v>2</v>
      </c>
      <c r="C95" s="48" t="s">
        <v>82</v>
      </c>
      <c r="D95" s="48" t="s">
        <v>490</v>
      </c>
      <c r="E95" s="48" t="s">
        <v>60</v>
      </c>
      <c r="F95" s="49">
        <v>1015</v>
      </c>
      <c r="G95" s="49">
        <v>1430</v>
      </c>
      <c r="H95" s="49">
        <v>415</v>
      </c>
      <c r="I95" s="49">
        <f t="shared" si="12"/>
        <v>415</v>
      </c>
      <c r="J95" s="70">
        <v>5</v>
      </c>
      <c r="K95" s="48" t="s">
        <v>441</v>
      </c>
      <c r="L95" s="48" t="s">
        <v>445</v>
      </c>
      <c r="M95" s="48">
        <v>4</v>
      </c>
      <c r="N95" s="48" t="s">
        <v>442</v>
      </c>
      <c r="O95" s="48" t="str">
        <f>IF(F95=0,"PERNOITE",IF(H95&lt;0,"PERNOITE","INTEGRAL"))</f>
        <v>INTEGRAL</v>
      </c>
      <c r="P95" s="48" t="str">
        <f t="shared" si="11"/>
        <v>EVENTUAL</v>
      </c>
      <c r="Q95" s="51">
        <f t="shared" si="13"/>
        <v>10</v>
      </c>
      <c r="R95" s="52">
        <v>1</v>
      </c>
    </row>
    <row r="96" spans="2:18">
      <c r="B96" s="47">
        <v>1</v>
      </c>
      <c r="C96" s="48" t="s">
        <v>82</v>
      </c>
      <c r="D96" s="48" t="s">
        <v>491</v>
      </c>
      <c r="E96" s="48" t="s">
        <v>60</v>
      </c>
      <c r="F96" s="49">
        <v>1130</v>
      </c>
      <c r="G96" s="49">
        <v>813</v>
      </c>
      <c r="H96" s="49">
        <v>-317</v>
      </c>
      <c r="I96" s="49">
        <f t="shared" si="12"/>
        <v>2083</v>
      </c>
      <c r="J96" s="70">
        <v>21</v>
      </c>
      <c r="K96" s="48" t="s">
        <v>479</v>
      </c>
      <c r="L96" s="48" t="s">
        <v>492</v>
      </c>
      <c r="M96" s="48">
        <v>-3</v>
      </c>
      <c r="N96" s="48" t="s">
        <v>446</v>
      </c>
      <c r="O96" s="48" t="str">
        <f>IF(F96=0,"PERNOITE",IF(H96&lt;0,"PERNOITE","INTEGRAL"))</f>
        <v>PERNOITE</v>
      </c>
      <c r="P96" s="48" t="str">
        <f t="shared" si="11"/>
        <v>MENSALISTA</v>
      </c>
      <c r="Q96" s="51">
        <f t="shared" si="13"/>
        <v>6</v>
      </c>
      <c r="R96" s="52">
        <v>1</v>
      </c>
    </row>
    <row r="97" spans="2:18">
      <c r="B97" s="47">
        <v>2</v>
      </c>
      <c r="C97" s="48" t="s">
        <v>82</v>
      </c>
      <c r="D97" s="48" t="s">
        <v>493</v>
      </c>
      <c r="E97" s="48" t="s">
        <v>64</v>
      </c>
      <c r="F97" s="49">
        <v>800</v>
      </c>
      <c r="G97" s="49">
        <v>858</v>
      </c>
      <c r="H97" s="49">
        <v>58</v>
      </c>
      <c r="I97" s="49">
        <f t="shared" si="12"/>
        <v>58</v>
      </c>
      <c r="J97" s="70">
        <v>1</v>
      </c>
      <c r="K97" s="48" t="s">
        <v>492</v>
      </c>
      <c r="L97" s="48" t="s">
        <v>492</v>
      </c>
      <c r="M97" s="48">
        <v>0</v>
      </c>
      <c r="N97" s="48" t="s">
        <v>494</v>
      </c>
      <c r="O97" s="48" t="str">
        <f>IF(F97=0,"PERNOITE",IF(H97&lt;0,"PERNOITE","INTEGRAL"))</f>
        <v>INTEGRAL</v>
      </c>
      <c r="P97" s="48" t="str">
        <f t="shared" si="11"/>
        <v>EVENTUAL</v>
      </c>
      <c r="Q97" s="51">
        <f t="shared" si="13"/>
        <v>7</v>
      </c>
      <c r="R97" s="52">
        <v>1</v>
      </c>
    </row>
    <row r="98" spans="2:18">
      <c r="B98" s="47">
        <v>2</v>
      </c>
      <c r="C98" s="48" t="s">
        <v>82</v>
      </c>
      <c r="D98" s="48" t="s">
        <v>495</v>
      </c>
      <c r="E98" s="48" t="s">
        <v>78</v>
      </c>
      <c r="F98" s="49">
        <v>1100</v>
      </c>
      <c r="G98" s="49">
        <v>1700</v>
      </c>
      <c r="H98" s="49">
        <v>600</v>
      </c>
      <c r="I98" s="49">
        <f t="shared" si="12"/>
        <v>600</v>
      </c>
      <c r="J98" s="70">
        <v>6</v>
      </c>
      <c r="K98" s="48" t="s">
        <v>479</v>
      </c>
      <c r="L98" s="48" t="s">
        <v>446</v>
      </c>
      <c r="M98" s="48">
        <v>6</v>
      </c>
      <c r="N98" s="48" t="s">
        <v>447</v>
      </c>
      <c r="O98" s="48" t="str">
        <f>IF(F98=0,"PERNOITE",IF(H98&lt;0,"PERNOITE","INTEGRAL"))</f>
        <v>INTEGRAL</v>
      </c>
      <c r="P98" s="48" t="str">
        <f t="shared" si="11"/>
        <v>EVENTUAL</v>
      </c>
      <c r="Q98" s="51">
        <f t="shared" si="13"/>
        <v>12</v>
      </c>
      <c r="R98" s="52">
        <v>1</v>
      </c>
    </row>
    <row r="99" spans="2:18">
      <c r="B99" s="47">
        <v>1</v>
      </c>
      <c r="C99" s="48" t="s">
        <v>82</v>
      </c>
      <c r="D99" s="48" t="s">
        <v>496</v>
      </c>
      <c r="E99" s="48" t="s">
        <v>78</v>
      </c>
      <c r="F99" s="49">
        <v>800</v>
      </c>
      <c r="G99" s="49">
        <v>1630</v>
      </c>
      <c r="H99" s="49">
        <v>830</v>
      </c>
      <c r="I99" s="49">
        <f t="shared" si="12"/>
        <v>830</v>
      </c>
      <c r="J99" s="70">
        <v>9</v>
      </c>
      <c r="K99" s="48" t="s">
        <v>492</v>
      </c>
      <c r="L99" s="48" t="s">
        <v>450</v>
      </c>
      <c r="M99" s="48">
        <v>8</v>
      </c>
      <c r="N99" s="48" t="s">
        <v>461</v>
      </c>
      <c r="O99" s="48" t="str">
        <f>IF(F99=0,"PERNOITE",IF(H99&lt;0,"PERNOITE","INTEGRAL"))</f>
        <v>INTEGRAL</v>
      </c>
      <c r="P99" s="48" t="str">
        <f t="shared" si="11"/>
        <v>MENSALISTA</v>
      </c>
      <c r="Q99" s="51">
        <f t="shared" si="13"/>
        <v>6</v>
      </c>
      <c r="R99" s="52">
        <v>1</v>
      </c>
    </row>
    <row r="100" spans="2:18">
      <c r="B100" s="47">
        <v>2</v>
      </c>
      <c r="C100" s="48" t="s">
        <v>82</v>
      </c>
      <c r="D100" s="48" t="s">
        <v>497</v>
      </c>
      <c r="E100" s="48" t="s">
        <v>64</v>
      </c>
      <c r="F100" s="49">
        <v>945</v>
      </c>
      <c r="G100" s="49">
        <v>1105</v>
      </c>
      <c r="H100" s="49">
        <v>160</v>
      </c>
      <c r="I100" s="49">
        <f t="shared" si="12"/>
        <v>160</v>
      </c>
      <c r="J100" s="70">
        <v>2</v>
      </c>
      <c r="K100" s="48" t="s">
        <v>457</v>
      </c>
      <c r="L100" s="48" t="s">
        <v>479</v>
      </c>
      <c r="M100" s="48">
        <v>2</v>
      </c>
      <c r="N100" s="48" t="s">
        <v>498</v>
      </c>
      <c r="O100" s="48" t="str">
        <f>IF(F100=0,"PERNOITE",IF(H100&lt;0,"PERNOITE","INTEGRAL"))</f>
        <v>INTEGRAL</v>
      </c>
      <c r="P100" s="48" t="str">
        <f t="shared" si="11"/>
        <v>EVENTUAL</v>
      </c>
      <c r="Q100" s="51">
        <f t="shared" si="13"/>
        <v>8</v>
      </c>
      <c r="R100" s="52">
        <v>1</v>
      </c>
    </row>
    <row r="101" spans="2:18">
      <c r="B101" s="47">
        <v>2</v>
      </c>
      <c r="C101" s="48" t="s">
        <v>82</v>
      </c>
      <c r="D101" s="48" t="s">
        <v>499</v>
      </c>
      <c r="E101" s="48" t="s">
        <v>64</v>
      </c>
      <c r="F101" s="49">
        <v>1400</v>
      </c>
      <c r="G101" s="49">
        <v>1630</v>
      </c>
      <c r="H101" s="49">
        <v>230</v>
      </c>
      <c r="I101" s="49">
        <f t="shared" si="12"/>
        <v>230</v>
      </c>
      <c r="J101" s="70">
        <v>3</v>
      </c>
      <c r="K101" s="48" t="s">
        <v>445</v>
      </c>
      <c r="L101" s="48" t="s">
        <v>450</v>
      </c>
      <c r="M101" s="48">
        <v>2</v>
      </c>
      <c r="N101" s="48" t="s">
        <v>461</v>
      </c>
      <c r="O101" s="48" t="str">
        <f>IF(F101=0,"PERNOITE",IF(H101&lt;0,"PERNOITE","INTEGRAL"))</f>
        <v>INTEGRAL</v>
      </c>
      <c r="P101" s="48" t="str">
        <f t="shared" si="11"/>
        <v>EVENTUAL</v>
      </c>
      <c r="Q101" s="51">
        <f t="shared" si="13"/>
        <v>8</v>
      </c>
      <c r="R101" s="52">
        <v>1</v>
      </c>
    </row>
    <row r="102" spans="2:18">
      <c r="B102" s="47">
        <v>2</v>
      </c>
      <c r="C102" s="48" t="s">
        <v>82</v>
      </c>
      <c r="D102" s="48" t="s">
        <v>500</v>
      </c>
      <c r="E102" s="48" t="s">
        <v>78</v>
      </c>
      <c r="F102" s="49">
        <v>1000</v>
      </c>
      <c r="G102" s="49">
        <v>1200</v>
      </c>
      <c r="H102" s="49">
        <v>200</v>
      </c>
      <c r="I102" s="49">
        <f t="shared" si="12"/>
        <v>200</v>
      </c>
      <c r="J102" s="70">
        <v>2</v>
      </c>
      <c r="K102" s="48" t="s">
        <v>441</v>
      </c>
      <c r="L102" s="48" t="s">
        <v>453</v>
      </c>
      <c r="M102" s="48">
        <v>2</v>
      </c>
      <c r="N102" s="48" t="s">
        <v>447</v>
      </c>
      <c r="O102" s="48" t="str">
        <f>IF(F102=0,"PERNOITE",IF(H102&lt;0,"PERNOITE","INTEGRAL"))</f>
        <v>INTEGRAL</v>
      </c>
      <c r="P102" s="48" t="str">
        <f t="shared" si="11"/>
        <v>EVENTUAL</v>
      </c>
      <c r="Q102" s="51">
        <f t="shared" si="13"/>
        <v>8</v>
      </c>
      <c r="R102" s="52">
        <v>1</v>
      </c>
    </row>
    <row r="103" spans="2:18">
      <c r="B103" s="47">
        <v>1</v>
      </c>
      <c r="C103" s="48" t="s">
        <v>82</v>
      </c>
      <c r="D103" s="48" t="s">
        <v>501</v>
      </c>
      <c r="E103" s="48" t="s">
        <v>419</v>
      </c>
      <c r="F103" s="49">
        <v>1815</v>
      </c>
      <c r="G103" s="49">
        <v>1600</v>
      </c>
      <c r="H103" s="49">
        <v>-215</v>
      </c>
      <c r="I103" s="49">
        <f t="shared" si="12"/>
        <v>2185</v>
      </c>
      <c r="J103" s="70">
        <v>22</v>
      </c>
      <c r="K103" s="48" t="s">
        <v>478</v>
      </c>
      <c r="L103" s="48" t="s">
        <v>450</v>
      </c>
      <c r="M103" s="48">
        <v>-2</v>
      </c>
      <c r="N103" s="48" t="s">
        <v>442</v>
      </c>
      <c r="O103" s="48" t="str">
        <f>IF(F103=0,"PERNOITE",IF(H103&lt;0,"PERNOITE","INTEGRAL"))</f>
        <v>PERNOITE</v>
      </c>
      <c r="P103" s="48" t="str">
        <f t="shared" si="11"/>
        <v>MENSALISTA</v>
      </c>
      <c r="Q103" s="51">
        <f t="shared" si="13"/>
        <v>6</v>
      </c>
      <c r="R103" s="52">
        <v>1</v>
      </c>
    </row>
    <row r="104" spans="2:18">
      <c r="B104" s="47">
        <v>2</v>
      </c>
      <c r="C104" s="48" t="s">
        <v>82</v>
      </c>
      <c r="D104" s="48" t="s">
        <v>502</v>
      </c>
      <c r="E104" s="48" t="s">
        <v>60</v>
      </c>
      <c r="F104" s="49">
        <v>1145</v>
      </c>
      <c r="G104" s="49">
        <v>1316</v>
      </c>
      <c r="H104" s="49">
        <v>171</v>
      </c>
      <c r="I104" s="49">
        <f t="shared" si="12"/>
        <v>171</v>
      </c>
      <c r="J104" s="70">
        <v>2</v>
      </c>
      <c r="K104" s="48" t="s">
        <v>479</v>
      </c>
      <c r="L104" s="48" t="s">
        <v>454</v>
      </c>
      <c r="M104" s="48">
        <v>2</v>
      </c>
      <c r="N104" s="48" t="s">
        <v>503</v>
      </c>
      <c r="O104" s="48" t="str">
        <f>IF(F104=0,"PERNOITE",IF(H104&lt;0,"PERNOITE","INTEGRAL"))</f>
        <v>INTEGRAL</v>
      </c>
      <c r="P104" s="48" t="str">
        <f t="shared" si="11"/>
        <v>EVENTUAL</v>
      </c>
      <c r="Q104" s="51">
        <f t="shared" si="13"/>
        <v>8</v>
      </c>
      <c r="R104" s="52">
        <v>1</v>
      </c>
    </row>
    <row r="105" spans="2:18">
      <c r="B105" s="47">
        <v>1</v>
      </c>
      <c r="C105" s="48" t="s">
        <v>82</v>
      </c>
      <c r="D105" s="48" t="s">
        <v>504</v>
      </c>
      <c r="E105" s="48" t="s">
        <v>78</v>
      </c>
      <c r="F105" s="49">
        <v>800</v>
      </c>
      <c r="G105" s="49">
        <v>1715</v>
      </c>
      <c r="H105" s="49">
        <v>915</v>
      </c>
      <c r="I105" s="49">
        <f t="shared" si="12"/>
        <v>915</v>
      </c>
      <c r="J105" s="70">
        <v>10</v>
      </c>
      <c r="K105" s="48" t="s">
        <v>492</v>
      </c>
      <c r="L105" s="48" t="s">
        <v>446</v>
      </c>
      <c r="M105" s="48">
        <v>9</v>
      </c>
      <c r="N105" s="48" t="s">
        <v>442</v>
      </c>
      <c r="O105" s="48" t="str">
        <f>IF(F105=0,"PERNOITE",IF(H105&lt;0,"PERNOITE","INTEGRAL"))</f>
        <v>INTEGRAL</v>
      </c>
      <c r="P105" s="48" t="str">
        <f t="shared" si="11"/>
        <v>MENSALISTA</v>
      </c>
      <c r="Q105" s="51">
        <f t="shared" si="13"/>
        <v>6</v>
      </c>
      <c r="R105" s="52">
        <v>1</v>
      </c>
    </row>
    <row r="106" spans="2:18">
      <c r="B106" s="47">
        <v>2</v>
      </c>
      <c r="C106" s="48" t="s">
        <v>82</v>
      </c>
      <c r="D106" s="48" t="s">
        <v>505</v>
      </c>
      <c r="E106" s="48" t="s">
        <v>66</v>
      </c>
      <c r="F106" s="49">
        <v>1415</v>
      </c>
      <c r="G106" s="49">
        <v>2030</v>
      </c>
      <c r="H106" s="49">
        <v>615</v>
      </c>
      <c r="I106" s="49">
        <f t="shared" si="12"/>
        <v>615</v>
      </c>
      <c r="J106" s="70">
        <v>7</v>
      </c>
      <c r="K106" s="48" t="s">
        <v>445</v>
      </c>
      <c r="L106" s="48" t="s">
        <v>471</v>
      </c>
      <c r="M106" s="48">
        <v>6</v>
      </c>
      <c r="N106" s="48" t="s">
        <v>442</v>
      </c>
      <c r="O106" s="48" t="str">
        <f>IF(F106=0,"PERNOITE",IF(H106&lt;0,"PERNOITE","INTEGRAL"))</f>
        <v>INTEGRAL</v>
      </c>
      <c r="P106" s="48" t="str">
        <f t="shared" si="11"/>
        <v>EVENTUAL</v>
      </c>
      <c r="Q106" s="51">
        <f t="shared" si="13"/>
        <v>12</v>
      </c>
      <c r="R106" s="52">
        <v>1</v>
      </c>
    </row>
    <row r="107" spans="2:18">
      <c r="B107" s="47">
        <v>2</v>
      </c>
      <c r="C107" s="48" t="s">
        <v>82</v>
      </c>
      <c r="D107" s="48" t="s">
        <v>506</v>
      </c>
      <c r="E107" s="48" t="s">
        <v>60</v>
      </c>
      <c r="F107" s="49">
        <v>815</v>
      </c>
      <c r="G107" s="49">
        <v>1033</v>
      </c>
      <c r="H107" s="49">
        <v>218</v>
      </c>
      <c r="I107" s="49">
        <f t="shared" si="12"/>
        <v>218</v>
      </c>
      <c r="J107" s="70">
        <v>3</v>
      </c>
      <c r="K107" s="48" t="s">
        <v>492</v>
      </c>
      <c r="L107" s="48" t="s">
        <v>441</v>
      </c>
      <c r="M107" s="48">
        <v>2</v>
      </c>
      <c r="N107" s="48" t="s">
        <v>478</v>
      </c>
      <c r="O107" s="48" t="str">
        <f>IF(F107=0,"PERNOITE",IF(H107&lt;0,"PERNOITE","INTEGRAL"))</f>
        <v>INTEGRAL</v>
      </c>
      <c r="P107" s="48" t="str">
        <f t="shared" si="11"/>
        <v>EVENTUAL</v>
      </c>
      <c r="Q107" s="51">
        <f t="shared" si="13"/>
        <v>8</v>
      </c>
      <c r="R107" s="52">
        <v>1</v>
      </c>
    </row>
    <row r="108" spans="2:18">
      <c r="B108" s="47">
        <v>2</v>
      </c>
      <c r="C108" s="48" t="s">
        <v>82</v>
      </c>
      <c r="D108" s="48" t="s">
        <v>507</v>
      </c>
      <c r="E108" s="48" t="s">
        <v>60</v>
      </c>
      <c r="F108" s="49">
        <v>1515</v>
      </c>
      <c r="G108" s="49">
        <v>1700</v>
      </c>
      <c r="H108" s="49">
        <v>185</v>
      </c>
      <c r="I108" s="49">
        <f t="shared" si="12"/>
        <v>185</v>
      </c>
      <c r="J108" s="70">
        <v>2</v>
      </c>
      <c r="K108" s="48" t="s">
        <v>442</v>
      </c>
      <c r="L108" s="48" t="s">
        <v>446</v>
      </c>
      <c r="M108" s="48">
        <v>2</v>
      </c>
      <c r="N108" s="48" t="s">
        <v>443</v>
      </c>
      <c r="O108" s="48" t="str">
        <f>IF(F108=0,"PERNOITE",IF(H108&lt;0,"PERNOITE","INTEGRAL"))</f>
        <v>INTEGRAL</v>
      </c>
      <c r="P108" s="48" t="str">
        <f t="shared" si="11"/>
        <v>EVENTUAL</v>
      </c>
      <c r="Q108" s="51">
        <f t="shared" si="13"/>
        <v>8</v>
      </c>
      <c r="R108" s="52">
        <v>1</v>
      </c>
    </row>
    <row r="109" spans="2:18">
      <c r="B109" s="47">
        <v>2</v>
      </c>
      <c r="C109" s="48" t="s">
        <v>82</v>
      </c>
      <c r="D109" s="48" t="s">
        <v>508</v>
      </c>
      <c r="E109" s="48" t="s">
        <v>60</v>
      </c>
      <c r="F109" s="49">
        <v>845</v>
      </c>
      <c r="G109" s="49">
        <v>1002</v>
      </c>
      <c r="H109" s="49">
        <v>157</v>
      </c>
      <c r="I109" s="49">
        <f t="shared" si="12"/>
        <v>157</v>
      </c>
      <c r="J109" s="70">
        <v>2</v>
      </c>
      <c r="K109" s="48" t="s">
        <v>492</v>
      </c>
      <c r="L109" s="48" t="s">
        <v>441</v>
      </c>
      <c r="M109" s="48">
        <v>2</v>
      </c>
      <c r="N109" s="48" t="s">
        <v>509</v>
      </c>
      <c r="O109" s="48" t="str">
        <f>IF(F109=0,"PERNOITE",IF(H109&lt;0,"PERNOITE","INTEGRAL"))</f>
        <v>INTEGRAL</v>
      </c>
      <c r="P109" s="48" t="str">
        <f t="shared" si="11"/>
        <v>EVENTUAL</v>
      </c>
      <c r="Q109" s="51">
        <f t="shared" si="13"/>
        <v>8</v>
      </c>
      <c r="R109" s="52">
        <v>1</v>
      </c>
    </row>
    <row r="110" spans="2:18">
      <c r="B110" s="47">
        <v>1</v>
      </c>
      <c r="C110" s="48" t="s">
        <v>82</v>
      </c>
      <c r="D110" s="48" t="s">
        <v>510</v>
      </c>
      <c r="E110" s="48" t="s">
        <v>60</v>
      </c>
      <c r="F110" s="49">
        <v>845</v>
      </c>
      <c r="G110" s="49">
        <v>1900</v>
      </c>
      <c r="H110" s="49">
        <v>1055</v>
      </c>
      <c r="I110" s="49">
        <f t="shared" si="12"/>
        <v>1055</v>
      </c>
      <c r="J110" s="70">
        <v>11</v>
      </c>
      <c r="K110" s="48" t="s">
        <v>492</v>
      </c>
      <c r="L110" s="48" t="s">
        <v>459</v>
      </c>
      <c r="M110" s="48">
        <v>11</v>
      </c>
      <c r="N110" s="48" t="s">
        <v>451</v>
      </c>
      <c r="O110" s="48" t="str">
        <f>IF(F110=0,"PERNOITE",IF(H110&lt;0,"PERNOITE","INTEGRAL"))</f>
        <v>INTEGRAL</v>
      </c>
      <c r="P110" s="48" t="str">
        <f t="shared" si="11"/>
        <v>MENSALISTA</v>
      </c>
      <c r="Q110" s="51">
        <f t="shared" si="13"/>
        <v>6</v>
      </c>
      <c r="R110" s="52">
        <v>1</v>
      </c>
    </row>
    <row r="111" spans="2:18">
      <c r="B111" s="47">
        <v>2</v>
      </c>
      <c r="C111" s="48" t="s">
        <v>82</v>
      </c>
      <c r="D111" s="48" t="s">
        <v>511</v>
      </c>
      <c r="E111" s="48" t="s">
        <v>66</v>
      </c>
      <c r="F111" s="49">
        <v>1430</v>
      </c>
      <c r="G111" s="49">
        <v>1945</v>
      </c>
      <c r="H111" s="49">
        <v>515</v>
      </c>
      <c r="I111" s="49">
        <f t="shared" si="12"/>
        <v>515</v>
      </c>
      <c r="J111" s="70">
        <v>6</v>
      </c>
      <c r="K111" s="48" t="s">
        <v>445</v>
      </c>
      <c r="L111" s="48" t="s">
        <v>459</v>
      </c>
      <c r="M111" s="48">
        <v>5</v>
      </c>
      <c r="N111" s="48" t="s">
        <v>442</v>
      </c>
      <c r="O111" s="48" t="str">
        <f>IF(F111=0,"PERNOITE",IF(H111&lt;0,"PERNOITE","INTEGRAL"))</f>
        <v>INTEGRAL</v>
      </c>
      <c r="P111" s="48" t="str">
        <f t="shared" si="11"/>
        <v>EVENTUAL</v>
      </c>
      <c r="Q111" s="51">
        <f t="shared" si="13"/>
        <v>11</v>
      </c>
      <c r="R111" s="52">
        <v>1</v>
      </c>
    </row>
    <row r="112" spans="2:18">
      <c r="B112" s="47">
        <v>2</v>
      </c>
      <c r="C112" s="48" t="s">
        <v>82</v>
      </c>
      <c r="D112" s="48" t="s">
        <v>512</v>
      </c>
      <c r="E112" s="48" t="s">
        <v>60</v>
      </c>
      <c r="F112" s="49">
        <v>1630</v>
      </c>
      <c r="G112" s="49">
        <v>2045</v>
      </c>
      <c r="H112" s="49">
        <v>415</v>
      </c>
      <c r="I112" s="49">
        <f t="shared" si="12"/>
        <v>415</v>
      </c>
      <c r="J112" s="70">
        <v>5</v>
      </c>
      <c r="K112" s="48" t="s">
        <v>450</v>
      </c>
      <c r="L112" s="48" t="s">
        <v>471</v>
      </c>
      <c r="M112" s="48">
        <v>4</v>
      </c>
      <c r="N112" s="48" t="s">
        <v>442</v>
      </c>
      <c r="O112" s="48" t="str">
        <f>IF(F112=0,"PERNOITE",IF(H112&lt;0,"PERNOITE","INTEGRAL"))</f>
        <v>INTEGRAL</v>
      </c>
      <c r="P112" s="48" t="str">
        <f t="shared" si="11"/>
        <v>EVENTUAL</v>
      </c>
      <c r="Q112" s="51">
        <f t="shared" si="13"/>
        <v>10</v>
      </c>
      <c r="R112" s="52">
        <v>1</v>
      </c>
    </row>
    <row r="113" spans="2:18">
      <c r="B113" s="47">
        <v>2</v>
      </c>
      <c r="C113" s="48" t="s">
        <v>82</v>
      </c>
      <c r="D113" s="48" t="s">
        <v>513</v>
      </c>
      <c r="E113" s="48" t="s">
        <v>60</v>
      </c>
      <c r="F113" s="49">
        <v>1615</v>
      </c>
      <c r="G113" s="49">
        <v>2015</v>
      </c>
      <c r="H113" s="49">
        <v>400</v>
      </c>
      <c r="I113" s="49">
        <f t="shared" si="12"/>
        <v>400</v>
      </c>
      <c r="J113" s="70">
        <v>4</v>
      </c>
      <c r="K113" s="48" t="s">
        <v>450</v>
      </c>
      <c r="L113" s="48" t="s">
        <v>471</v>
      </c>
      <c r="M113" s="48">
        <v>4</v>
      </c>
      <c r="N113" s="48" t="s">
        <v>447</v>
      </c>
      <c r="O113" s="48" t="str">
        <f>IF(F113=0,"PERNOITE",IF(H113&lt;0,"PERNOITE","INTEGRAL"))</f>
        <v>INTEGRAL</v>
      </c>
      <c r="P113" s="48" t="str">
        <f t="shared" si="11"/>
        <v>EVENTUAL</v>
      </c>
      <c r="Q113" s="51">
        <f t="shared" si="13"/>
        <v>10</v>
      </c>
      <c r="R113" s="52">
        <v>1</v>
      </c>
    </row>
    <row r="114" spans="2:18">
      <c r="B114" s="47">
        <v>1</v>
      </c>
      <c r="C114" s="48" t="s">
        <v>82</v>
      </c>
      <c r="D114" s="48" t="s">
        <v>514</v>
      </c>
      <c r="E114" s="48" t="s">
        <v>64</v>
      </c>
      <c r="F114" s="49">
        <v>730</v>
      </c>
      <c r="G114" s="49">
        <v>1600</v>
      </c>
      <c r="H114" s="49">
        <v>870</v>
      </c>
      <c r="I114" s="49">
        <f t="shared" si="12"/>
        <v>870</v>
      </c>
      <c r="J114" s="70">
        <v>9</v>
      </c>
      <c r="K114" s="48" t="s">
        <v>465</v>
      </c>
      <c r="L114" s="48" t="s">
        <v>450</v>
      </c>
      <c r="M114" s="48">
        <v>9</v>
      </c>
      <c r="N114" s="48" t="s">
        <v>466</v>
      </c>
      <c r="O114" s="48" t="str">
        <f>IF(F114=0,"PERNOITE",IF(H114&lt;0,"PERNOITE","INTEGRAL"))</f>
        <v>INTEGRAL</v>
      </c>
      <c r="P114" s="48" t="str">
        <f t="shared" si="11"/>
        <v>MENSALISTA</v>
      </c>
      <c r="Q114" s="51">
        <f t="shared" si="13"/>
        <v>6</v>
      </c>
      <c r="R114" s="52">
        <v>1</v>
      </c>
    </row>
    <row r="115" spans="2:18">
      <c r="B115" s="47">
        <v>2</v>
      </c>
      <c r="C115" s="48" t="s">
        <v>82</v>
      </c>
      <c r="D115" s="48" t="s">
        <v>515</v>
      </c>
      <c r="E115" s="48" t="s">
        <v>60</v>
      </c>
      <c r="F115" s="49">
        <v>1000</v>
      </c>
      <c r="G115" s="49">
        <v>1615</v>
      </c>
      <c r="H115" s="49">
        <v>615</v>
      </c>
      <c r="I115" s="49">
        <f t="shared" si="12"/>
        <v>615</v>
      </c>
      <c r="J115" s="70">
        <v>7</v>
      </c>
      <c r="K115" s="48" t="s">
        <v>441</v>
      </c>
      <c r="L115" s="48" t="s">
        <v>450</v>
      </c>
      <c r="M115" s="48">
        <v>6</v>
      </c>
      <c r="N115" s="48" t="s">
        <v>442</v>
      </c>
      <c r="O115" s="48" t="str">
        <f>IF(F115=0,"PERNOITE",IF(H115&lt;0,"PERNOITE","INTEGRAL"))</f>
        <v>INTEGRAL</v>
      </c>
      <c r="P115" s="48" t="str">
        <f t="shared" si="11"/>
        <v>EVENTUAL</v>
      </c>
      <c r="Q115" s="51">
        <f t="shared" si="13"/>
        <v>12</v>
      </c>
      <c r="R115" s="52">
        <v>1</v>
      </c>
    </row>
    <row r="116" spans="2:18">
      <c r="B116" s="47">
        <v>2</v>
      </c>
      <c r="C116" s="48" t="s">
        <v>82</v>
      </c>
      <c r="D116" s="48" t="s">
        <v>516</v>
      </c>
      <c r="E116" s="48" t="s">
        <v>60</v>
      </c>
      <c r="F116" s="49">
        <v>830</v>
      </c>
      <c r="G116" s="49">
        <v>958</v>
      </c>
      <c r="H116" s="49">
        <v>128</v>
      </c>
      <c r="I116" s="49">
        <f t="shared" si="12"/>
        <v>128</v>
      </c>
      <c r="J116" s="70">
        <v>2</v>
      </c>
      <c r="K116" s="48" t="s">
        <v>492</v>
      </c>
      <c r="L116" s="48" t="s">
        <v>457</v>
      </c>
      <c r="M116" s="48">
        <v>1</v>
      </c>
      <c r="N116" s="48" t="s">
        <v>517</v>
      </c>
      <c r="O116" s="48" t="str">
        <f>IF(F116=0,"PERNOITE",IF(H116&lt;0,"PERNOITE","INTEGRAL"))</f>
        <v>INTEGRAL</v>
      </c>
      <c r="P116" s="48" t="str">
        <f t="shared" si="11"/>
        <v>EVENTUAL</v>
      </c>
      <c r="Q116" s="51">
        <f t="shared" si="13"/>
        <v>8</v>
      </c>
      <c r="R116" s="52">
        <v>1</v>
      </c>
    </row>
    <row r="117" spans="2:18">
      <c r="B117" s="47">
        <v>2</v>
      </c>
      <c r="C117" s="48" t="s">
        <v>82</v>
      </c>
      <c r="D117" s="48" t="s">
        <v>518</v>
      </c>
      <c r="E117" s="48" t="s">
        <v>64</v>
      </c>
      <c r="F117" s="49">
        <v>915</v>
      </c>
      <c r="G117" s="49">
        <v>951</v>
      </c>
      <c r="H117" s="49">
        <v>36</v>
      </c>
      <c r="I117" s="49">
        <f t="shared" si="12"/>
        <v>36</v>
      </c>
      <c r="J117" s="70">
        <v>1</v>
      </c>
      <c r="K117" s="48" t="s">
        <v>457</v>
      </c>
      <c r="L117" s="48" t="s">
        <v>457</v>
      </c>
      <c r="M117" s="48">
        <v>0</v>
      </c>
      <c r="N117" s="48" t="s">
        <v>519</v>
      </c>
      <c r="O117" s="48" t="str">
        <f>IF(F117=0,"PERNOITE",IF(H117&lt;0,"PERNOITE","INTEGRAL"))</f>
        <v>INTEGRAL</v>
      </c>
      <c r="P117" s="48" t="str">
        <f t="shared" si="11"/>
        <v>EVENTUAL</v>
      </c>
      <c r="Q117" s="51">
        <f t="shared" si="13"/>
        <v>7</v>
      </c>
      <c r="R117" s="52">
        <v>1</v>
      </c>
    </row>
    <row r="118" spans="2:18">
      <c r="B118" s="47">
        <v>2</v>
      </c>
      <c r="C118" s="48" t="s">
        <v>82</v>
      </c>
      <c r="D118" s="48" t="s">
        <v>520</v>
      </c>
      <c r="E118" s="48" t="s">
        <v>60</v>
      </c>
      <c r="F118" s="49">
        <v>1145</v>
      </c>
      <c r="G118" s="49">
        <v>1240</v>
      </c>
      <c r="H118" s="49">
        <v>95</v>
      </c>
      <c r="I118" s="49">
        <f t="shared" si="12"/>
        <v>95</v>
      </c>
      <c r="J118" s="70">
        <v>1</v>
      </c>
      <c r="K118" s="48" t="s">
        <v>479</v>
      </c>
      <c r="L118" s="48" t="s">
        <v>453</v>
      </c>
      <c r="M118" s="48">
        <v>1</v>
      </c>
      <c r="N118" s="48" t="s">
        <v>521</v>
      </c>
      <c r="O118" s="48" t="str">
        <f>IF(F118=0,"PERNOITE",IF(H118&lt;0,"PERNOITE","INTEGRAL"))</f>
        <v>INTEGRAL</v>
      </c>
      <c r="P118" s="48" t="str">
        <f t="shared" si="11"/>
        <v>EVENTUAL</v>
      </c>
      <c r="Q118" s="51">
        <f t="shared" si="13"/>
        <v>7</v>
      </c>
      <c r="R118" s="52">
        <v>1</v>
      </c>
    </row>
    <row r="119" spans="2:18">
      <c r="B119" s="47">
        <v>2</v>
      </c>
      <c r="C119" s="48" t="s">
        <v>82</v>
      </c>
      <c r="D119" s="48" t="s">
        <v>522</v>
      </c>
      <c r="E119" s="48" t="s">
        <v>66</v>
      </c>
      <c r="F119" s="49">
        <v>1830</v>
      </c>
      <c r="G119" s="49">
        <v>2015</v>
      </c>
      <c r="H119" s="49">
        <v>185</v>
      </c>
      <c r="I119" s="49">
        <f t="shared" si="12"/>
        <v>185</v>
      </c>
      <c r="J119" s="70">
        <v>2</v>
      </c>
      <c r="K119" s="48" t="s">
        <v>478</v>
      </c>
      <c r="L119" s="48" t="s">
        <v>471</v>
      </c>
      <c r="M119" s="48">
        <v>2</v>
      </c>
      <c r="N119" s="48" t="s">
        <v>443</v>
      </c>
      <c r="O119" s="48" t="str">
        <f>IF(F119=0,"PERNOITE",IF(H119&lt;0,"PERNOITE","INTEGRAL"))</f>
        <v>INTEGRAL</v>
      </c>
      <c r="P119" s="48" t="str">
        <f t="shared" si="11"/>
        <v>EVENTUAL</v>
      </c>
      <c r="Q119" s="51">
        <f t="shared" si="13"/>
        <v>8</v>
      </c>
      <c r="R119" s="52">
        <v>1</v>
      </c>
    </row>
    <row r="120" spans="2:18">
      <c r="B120" s="47">
        <v>1</v>
      </c>
      <c r="C120" s="48" t="s">
        <v>82</v>
      </c>
      <c r="D120" s="48" t="s">
        <v>523</v>
      </c>
      <c r="E120" s="48" t="s">
        <v>64</v>
      </c>
      <c r="F120" s="49">
        <v>2130</v>
      </c>
      <c r="G120" s="49">
        <v>1125</v>
      </c>
      <c r="H120" s="49">
        <v>-1005</v>
      </c>
      <c r="I120" s="49">
        <f t="shared" si="12"/>
        <v>1395</v>
      </c>
      <c r="J120" s="70">
        <v>14</v>
      </c>
      <c r="K120" s="48" t="s">
        <v>487</v>
      </c>
      <c r="L120" s="48" t="s">
        <v>479</v>
      </c>
      <c r="M120" s="48">
        <v>-10</v>
      </c>
      <c r="N120" s="48" t="s">
        <v>524</v>
      </c>
      <c r="O120" s="48" t="str">
        <f>IF(F120=0,"PERNOITE",IF(H120&lt;0,"PERNOITE","INTEGRAL"))</f>
        <v>PERNOITE</v>
      </c>
      <c r="P120" s="48" t="str">
        <f t="shared" si="11"/>
        <v>MENSALISTA</v>
      </c>
      <c r="Q120" s="51">
        <f t="shared" si="13"/>
        <v>6</v>
      </c>
      <c r="R120" s="52">
        <v>1</v>
      </c>
    </row>
    <row r="121" spans="2:18">
      <c r="B121" s="47">
        <v>2</v>
      </c>
      <c r="C121" s="48" t="s">
        <v>82</v>
      </c>
      <c r="D121" s="48" t="s">
        <v>525</v>
      </c>
      <c r="E121" s="48" t="s">
        <v>66</v>
      </c>
      <c r="F121" s="49">
        <v>1615</v>
      </c>
      <c r="G121" s="49">
        <v>1715</v>
      </c>
      <c r="H121" s="49">
        <v>100</v>
      </c>
      <c r="I121" s="49">
        <f t="shared" si="12"/>
        <v>100</v>
      </c>
      <c r="J121" s="70">
        <v>1</v>
      </c>
      <c r="K121" s="48" t="s">
        <v>450</v>
      </c>
      <c r="L121" s="48" t="s">
        <v>446</v>
      </c>
      <c r="M121" s="48">
        <v>1</v>
      </c>
      <c r="N121" s="48" t="s">
        <v>447</v>
      </c>
      <c r="O121" s="48" t="str">
        <f>IF(F121=0,"PERNOITE",IF(H121&lt;0,"PERNOITE","INTEGRAL"))</f>
        <v>INTEGRAL</v>
      </c>
      <c r="P121" s="48" t="str">
        <f t="shared" si="11"/>
        <v>EVENTUAL</v>
      </c>
      <c r="Q121" s="51">
        <f t="shared" si="13"/>
        <v>7</v>
      </c>
      <c r="R121" s="52">
        <v>1</v>
      </c>
    </row>
    <row r="122" spans="2:18">
      <c r="B122" s="47">
        <v>2</v>
      </c>
      <c r="C122" s="48" t="s">
        <v>82</v>
      </c>
      <c r="D122" s="48" t="s">
        <v>526</v>
      </c>
      <c r="E122" s="48" t="s">
        <v>66</v>
      </c>
      <c r="F122" s="49">
        <v>1800</v>
      </c>
      <c r="G122" s="49">
        <v>2045</v>
      </c>
      <c r="H122" s="49">
        <v>245</v>
      </c>
      <c r="I122" s="49">
        <f t="shared" si="12"/>
        <v>245</v>
      </c>
      <c r="J122" s="70">
        <v>3</v>
      </c>
      <c r="K122" s="48" t="s">
        <v>478</v>
      </c>
      <c r="L122" s="48" t="s">
        <v>471</v>
      </c>
      <c r="M122" s="48">
        <v>2</v>
      </c>
      <c r="N122" s="48" t="s">
        <v>527</v>
      </c>
      <c r="O122" s="48" t="str">
        <f>IF(F122=0,"PERNOITE",IF(H122&lt;0,"PERNOITE","INTEGRAL"))</f>
        <v>INTEGRAL</v>
      </c>
      <c r="P122" s="48" t="str">
        <f t="shared" si="11"/>
        <v>EVENTUAL</v>
      </c>
      <c r="Q122" s="51">
        <f t="shared" si="13"/>
        <v>8</v>
      </c>
      <c r="R122" s="52">
        <v>1</v>
      </c>
    </row>
    <row r="123" spans="2:18">
      <c r="B123" s="47">
        <v>2</v>
      </c>
      <c r="C123" s="48" t="s">
        <v>82</v>
      </c>
      <c r="D123" s="48" t="s">
        <v>528</v>
      </c>
      <c r="E123" s="48" t="s">
        <v>58</v>
      </c>
      <c r="F123" s="49">
        <v>1245</v>
      </c>
      <c r="G123" s="49">
        <v>1515</v>
      </c>
      <c r="H123" s="49">
        <v>270</v>
      </c>
      <c r="I123" s="49">
        <f t="shared" si="12"/>
        <v>270</v>
      </c>
      <c r="J123" s="70">
        <v>3</v>
      </c>
      <c r="K123" s="48" t="s">
        <v>453</v>
      </c>
      <c r="L123" s="48" t="s">
        <v>442</v>
      </c>
      <c r="M123" s="48">
        <v>3</v>
      </c>
      <c r="N123" s="48" t="s">
        <v>466</v>
      </c>
      <c r="O123" s="48" t="str">
        <f>IF(F123=0,"PERNOITE",IF(H123&lt;0,"PERNOITE","INTEGRAL"))</f>
        <v>INTEGRAL</v>
      </c>
      <c r="P123" s="48" t="str">
        <f t="shared" si="11"/>
        <v>EVENTUAL</v>
      </c>
      <c r="Q123" s="51">
        <f t="shared" si="13"/>
        <v>9</v>
      </c>
      <c r="R123" s="52">
        <v>1</v>
      </c>
    </row>
    <row r="124" spans="2:18">
      <c r="B124" s="47">
        <v>2</v>
      </c>
      <c r="C124" s="48" t="s">
        <v>82</v>
      </c>
      <c r="D124" s="48" t="s">
        <v>529</v>
      </c>
      <c r="E124" s="48" t="s">
        <v>530</v>
      </c>
      <c r="F124" s="49">
        <v>945</v>
      </c>
      <c r="G124" s="49">
        <v>952</v>
      </c>
      <c r="H124" s="49">
        <v>7</v>
      </c>
      <c r="I124" s="49">
        <f t="shared" si="12"/>
        <v>7</v>
      </c>
      <c r="J124" s="70">
        <v>1</v>
      </c>
      <c r="K124" s="48" t="s">
        <v>457</v>
      </c>
      <c r="L124" s="48" t="s">
        <v>457</v>
      </c>
      <c r="M124" s="48">
        <v>0</v>
      </c>
      <c r="N124" s="48" t="s">
        <v>465</v>
      </c>
      <c r="O124" s="48" t="str">
        <f>IF(F124=0,"PERNOITE",IF(H124&lt;0,"PERNOITE","INTEGRAL"))</f>
        <v>INTEGRAL</v>
      </c>
      <c r="P124" s="48" t="str">
        <f t="shared" si="11"/>
        <v>EVENTUAL</v>
      </c>
      <c r="Q124" s="51">
        <f t="shared" si="13"/>
        <v>7</v>
      </c>
      <c r="R124" s="52">
        <v>1</v>
      </c>
    </row>
    <row r="125" spans="2:18">
      <c r="B125" s="47">
        <v>2</v>
      </c>
      <c r="C125" s="48" t="s">
        <v>253</v>
      </c>
      <c r="D125" s="48" t="s">
        <v>531</v>
      </c>
      <c r="E125" s="48" t="s">
        <v>66</v>
      </c>
      <c r="F125" s="49">
        <v>1345</v>
      </c>
      <c r="G125" s="49">
        <v>1800</v>
      </c>
      <c r="H125" s="49">
        <v>455</v>
      </c>
      <c r="I125" s="49">
        <f t="shared" si="12"/>
        <v>455</v>
      </c>
      <c r="J125" s="70">
        <v>5</v>
      </c>
      <c r="K125" s="48" t="s">
        <v>454</v>
      </c>
      <c r="L125" s="48" t="s">
        <v>478</v>
      </c>
      <c r="M125" s="48">
        <v>5</v>
      </c>
      <c r="N125" s="48" t="s">
        <v>451</v>
      </c>
      <c r="O125" s="48" t="str">
        <f>IF(F125=0,"PERNOITE",IF(H125&lt;0,"PERNOITE","INTEGRAL"))</f>
        <v>INTEGRAL</v>
      </c>
      <c r="P125" s="48" t="str">
        <f t="shared" si="11"/>
        <v>EVENTUAL</v>
      </c>
      <c r="Q125" s="51">
        <f t="shared" si="13"/>
        <v>11</v>
      </c>
      <c r="R125" s="52">
        <v>1</v>
      </c>
    </row>
    <row r="126" spans="2:18">
      <c r="B126" s="47">
        <v>2</v>
      </c>
      <c r="C126" s="48" t="s">
        <v>257</v>
      </c>
      <c r="D126" s="48" t="s">
        <v>532</v>
      </c>
      <c r="E126" s="48" t="s">
        <v>66</v>
      </c>
      <c r="F126" s="49">
        <v>930</v>
      </c>
      <c r="G126" s="49">
        <v>1345</v>
      </c>
      <c r="H126" s="49">
        <v>415</v>
      </c>
      <c r="I126" s="49">
        <f t="shared" si="12"/>
        <v>415</v>
      </c>
      <c r="J126" s="70">
        <v>5</v>
      </c>
      <c r="K126" s="48" t="s">
        <v>457</v>
      </c>
      <c r="L126" s="48" t="s">
        <v>454</v>
      </c>
      <c r="M126" s="48">
        <v>4</v>
      </c>
      <c r="N126" s="48" t="s">
        <v>442</v>
      </c>
      <c r="O126" s="48" t="str">
        <f>IF(F126=0,"PERNOITE",IF(H126&lt;0,"PERNOITE","INTEGRAL"))</f>
        <v>INTEGRAL</v>
      </c>
      <c r="P126" s="48" t="str">
        <f t="shared" si="11"/>
        <v>EVENTUAL</v>
      </c>
      <c r="Q126" s="51">
        <f t="shared" si="13"/>
        <v>10</v>
      </c>
      <c r="R126" s="52">
        <v>1</v>
      </c>
    </row>
    <row r="127" spans="2:18">
      <c r="B127" s="47">
        <v>1</v>
      </c>
      <c r="C127" s="48" t="s">
        <v>257</v>
      </c>
      <c r="D127" s="48" t="s">
        <v>533</v>
      </c>
      <c r="E127" s="48" t="s">
        <v>419</v>
      </c>
      <c r="F127" s="49">
        <v>815</v>
      </c>
      <c r="G127" s="49">
        <v>1615</v>
      </c>
      <c r="H127" s="49">
        <v>800</v>
      </c>
      <c r="I127" s="49">
        <f t="shared" si="12"/>
        <v>800</v>
      </c>
      <c r="J127" s="70">
        <v>8</v>
      </c>
      <c r="K127" s="48" t="s">
        <v>492</v>
      </c>
      <c r="L127" s="48" t="s">
        <v>450</v>
      </c>
      <c r="M127" s="48">
        <v>8</v>
      </c>
      <c r="N127" s="48" t="s">
        <v>447</v>
      </c>
      <c r="O127" s="48" t="str">
        <f>IF(F127=0,"PERNOITE",IF(H127&lt;0,"PERNOITE","INTEGRAL"))</f>
        <v>INTEGRAL</v>
      </c>
      <c r="P127" s="48" t="str">
        <f t="shared" si="11"/>
        <v>MENSALISTA</v>
      </c>
      <c r="Q127" s="51">
        <f t="shared" si="13"/>
        <v>6</v>
      </c>
      <c r="R127" s="52">
        <v>1</v>
      </c>
    </row>
    <row r="128" spans="2:18">
      <c r="B128" s="47">
        <v>1</v>
      </c>
      <c r="C128" s="48" t="s">
        <v>257</v>
      </c>
      <c r="D128" s="48" t="s">
        <v>534</v>
      </c>
      <c r="E128" s="48" t="s">
        <v>78</v>
      </c>
      <c r="F128" s="49">
        <v>1730</v>
      </c>
      <c r="G128" s="49">
        <v>1715</v>
      </c>
      <c r="H128" s="49">
        <v>-15</v>
      </c>
      <c r="I128" s="49">
        <f t="shared" si="12"/>
        <v>2385</v>
      </c>
      <c r="J128" s="70">
        <v>24</v>
      </c>
      <c r="K128" s="48" t="s">
        <v>446</v>
      </c>
      <c r="L128" s="48" t="s">
        <v>446</v>
      </c>
      <c r="M128" s="48">
        <v>0</v>
      </c>
      <c r="N128" s="48" t="s">
        <v>442</v>
      </c>
      <c r="O128" s="48" t="str">
        <f>IF(F128=0,"PERNOITE",IF(H128&lt;0,"PERNOITE","INTEGRAL"))</f>
        <v>PERNOITE</v>
      </c>
      <c r="P128" s="48" t="str">
        <f t="shared" si="11"/>
        <v>MENSALISTA</v>
      </c>
      <c r="Q128" s="51">
        <f t="shared" si="13"/>
        <v>6</v>
      </c>
      <c r="R128" s="52">
        <v>1</v>
      </c>
    </row>
    <row r="129" spans="2:18">
      <c r="B129" s="47">
        <v>1</v>
      </c>
      <c r="C129" s="48" t="s">
        <v>268</v>
      </c>
      <c r="D129" s="48" t="s">
        <v>535</v>
      </c>
      <c r="E129" s="48" t="s">
        <v>64</v>
      </c>
      <c r="F129" s="49">
        <v>1530</v>
      </c>
      <c r="G129" s="49">
        <v>1120</v>
      </c>
      <c r="H129" s="49">
        <v>-410</v>
      </c>
      <c r="I129" s="49">
        <f t="shared" si="12"/>
        <v>1990</v>
      </c>
      <c r="J129" s="70">
        <v>20</v>
      </c>
      <c r="K129" s="48" t="s">
        <v>442</v>
      </c>
      <c r="L129" s="48" t="s">
        <v>479</v>
      </c>
      <c r="M129" s="48">
        <v>-4</v>
      </c>
      <c r="N129" s="48" t="s">
        <v>441</v>
      </c>
      <c r="O129" s="48" t="str">
        <f>IF(F129=0,"PERNOITE",IF(H129&lt;0,"PERNOITE","INTEGRAL"))</f>
        <v>PERNOITE</v>
      </c>
      <c r="P129" s="48" t="str">
        <f t="shared" si="11"/>
        <v>MENSALISTA</v>
      </c>
      <c r="Q129" s="51">
        <f t="shared" si="13"/>
        <v>6</v>
      </c>
      <c r="R129" s="52">
        <v>1</v>
      </c>
    </row>
    <row r="130" spans="2:18">
      <c r="B130" s="47">
        <v>1</v>
      </c>
      <c r="C130" s="48" t="s">
        <v>268</v>
      </c>
      <c r="D130" s="48" t="s">
        <v>536</v>
      </c>
      <c r="E130" s="48" t="s">
        <v>64</v>
      </c>
      <c r="F130" s="49">
        <v>1730</v>
      </c>
      <c r="G130" s="49">
        <v>1138</v>
      </c>
      <c r="H130" s="49">
        <v>-592</v>
      </c>
      <c r="I130" s="49">
        <f t="shared" si="12"/>
        <v>1808</v>
      </c>
      <c r="J130" s="70">
        <v>19</v>
      </c>
      <c r="K130" s="48" t="s">
        <v>446</v>
      </c>
      <c r="L130" s="48" t="s">
        <v>479</v>
      </c>
      <c r="M130" s="48">
        <v>-6</v>
      </c>
      <c r="N130" s="48" t="s">
        <v>537</v>
      </c>
      <c r="O130" s="48" t="str">
        <f>IF(F130=0,"PERNOITE",IF(H130&lt;0,"PERNOITE","INTEGRAL"))</f>
        <v>PERNOITE</v>
      </c>
      <c r="P130" s="48" t="str">
        <f t="shared" si="11"/>
        <v>MENSALISTA</v>
      </c>
      <c r="Q130" s="51">
        <f t="shared" si="13"/>
        <v>6</v>
      </c>
      <c r="R130" s="52">
        <v>1</v>
      </c>
    </row>
    <row r="131" spans="2:18">
      <c r="B131" s="47">
        <v>2</v>
      </c>
      <c r="C131" s="48" t="s">
        <v>268</v>
      </c>
      <c r="D131" s="48" t="s">
        <v>538</v>
      </c>
      <c r="E131" s="48" t="s">
        <v>66</v>
      </c>
      <c r="F131" s="49">
        <v>1230</v>
      </c>
      <c r="G131" s="49">
        <v>1238</v>
      </c>
      <c r="H131" s="49">
        <v>8</v>
      </c>
      <c r="I131" s="49">
        <f t="shared" si="12"/>
        <v>8</v>
      </c>
      <c r="J131" s="70">
        <v>1</v>
      </c>
      <c r="K131" s="48" t="s">
        <v>453</v>
      </c>
      <c r="L131" s="48" t="s">
        <v>453</v>
      </c>
      <c r="M131" s="48">
        <v>0</v>
      </c>
      <c r="N131" s="48" t="s">
        <v>492</v>
      </c>
      <c r="O131" s="48" t="str">
        <f>IF(F131=0,"PERNOITE",IF(H131&lt;0,"PERNOITE","INTEGRAL"))</f>
        <v>INTEGRAL</v>
      </c>
      <c r="P131" s="48" t="str">
        <f t="shared" si="11"/>
        <v>EVENTUAL</v>
      </c>
      <c r="Q131" s="51">
        <f t="shared" si="13"/>
        <v>7</v>
      </c>
      <c r="R131" s="52">
        <v>1</v>
      </c>
    </row>
    <row r="132" spans="2:18">
      <c r="B132" s="47">
        <v>1</v>
      </c>
      <c r="C132" s="48" t="s">
        <v>268</v>
      </c>
      <c r="D132" s="48" t="s">
        <v>539</v>
      </c>
      <c r="E132" s="48" t="s">
        <v>60</v>
      </c>
      <c r="F132" s="49">
        <v>2100</v>
      </c>
      <c r="G132" s="49">
        <v>1530</v>
      </c>
      <c r="H132" s="49">
        <v>-570</v>
      </c>
      <c r="I132" s="49">
        <f t="shared" si="12"/>
        <v>1830</v>
      </c>
      <c r="J132" s="70">
        <v>19</v>
      </c>
      <c r="K132" s="48" t="s">
        <v>487</v>
      </c>
      <c r="L132" s="48" t="s">
        <v>442</v>
      </c>
      <c r="M132" s="48">
        <v>-6</v>
      </c>
      <c r="N132" s="48" t="s">
        <v>466</v>
      </c>
      <c r="O132" s="48" t="str">
        <f>IF(F132=0,"PERNOITE",IF(H132&lt;0,"PERNOITE","INTEGRAL"))</f>
        <v>PERNOITE</v>
      </c>
      <c r="P132" s="48" t="str">
        <f t="shared" si="11"/>
        <v>MENSALISTA</v>
      </c>
      <c r="Q132" s="51">
        <f t="shared" si="13"/>
        <v>6</v>
      </c>
      <c r="R132" s="52">
        <v>1</v>
      </c>
    </row>
    <row r="133" spans="2:18">
      <c r="B133" s="47">
        <v>1</v>
      </c>
      <c r="C133" s="48" t="s">
        <v>268</v>
      </c>
      <c r="D133" s="48" t="s">
        <v>540</v>
      </c>
      <c r="E133" s="48" t="s">
        <v>78</v>
      </c>
      <c r="F133" s="49">
        <v>630</v>
      </c>
      <c r="G133" s="49">
        <v>1630</v>
      </c>
      <c r="H133" s="49">
        <v>1000</v>
      </c>
      <c r="I133" s="49">
        <f t="shared" si="12"/>
        <v>1000</v>
      </c>
      <c r="J133" s="70">
        <v>10</v>
      </c>
      <c r="K133" s="48" t="s">
        <v>449</v>
      </c>
      <c r="L133" s="48" t="s">
        <v>450</v>
      </c>
      <c r="M133" s="48">
        <v>10</v>
      </c>
      <c r="N133" s="48" t="s">
        <v>447</v>
      </c>
      <c r="O133" s="48" t="str">
        <f>IF(F133=0,"PERNOITE",IF(H133&lt;0,"PERNOITE","INTEGRAL"))</f>
        <v>INTEGRAL</v>
      </c>
      <c r="P133" s="48" t="str">
        <f t="shared" si="11"/>
        <v>MENSALISTA</v>
      </c>
      <c r="Q133" s="51">
        <f t="shared" si="13"/>
        <v>6</v>
      </c>
      <c r="R133" s="52">
        <v>1</v>
      </c>
    </row>
    <row r="134" spans="2:18">
      <c r="B134" s="47">
        <v>2</v>
      </c>
      <c r="C134" s="48" t="s">
        <v>268</v>
      </c>
      <c r="D134" s="48" t="s">
        <v>541</v>
      </c>
      <c r="E134" s="48" t="s">
        <v>64</v>
      </c>
      <c r="F134" s="49">
        <v>1615</v>
      </c>
      <c r="G134" s="49">
        <v>1700</v>
      </c>
      <c r="H134" s="49">
        <v>85</v>
      </c>
      <c r="I134" s="49">
        <f t="shared" si="12"/>
        <v>85</v>
      </c>
      <c r="J134" s="70">
        <v>1</v>
      </c>
      <c r="K134" s="48" t="s">
        <v>450</v>
      </c>
      <c r="L134" s="48" t="s">
        <v>446</v>
      </c>
      <c r="M134" s="48">
        <v>1</v>
      </c>
      <c r="N134" s="48" t="s">
        <v>443</v>
      </c>
      <c r="O134" s="48" t="str">
        <f>IF(F134=0,"PERNOITE",IF(H134&lt;0,"PERNOITE","INTEGRAL"))</f>
        <v>INTEGRAL</v>
      </c>
      <c r="P134" s="48" t="str">
        <f t="shared" ref="P134:P170" si="14">IF(B134=1,"MENSALISTA",IF(B134=2,"EVENTUAL",IF(B134=3,"DIARISTA")))</f>
        <v>EVENTUAL</v>
      </c>
      <c r="Q134" s="51">
        <f t="shared" si="13"/>
        <v>7</v>
      </c>
      <c r="R134" s="52">
        <v>1</v>
      </c>
    </row>
    <row r="135" spans="2:18">
      <c r="B135" s="47">
        <v>2</v>
      </c>
      <c r="C135" s="48" t="s">
        <v>268</v>
      </c>
      <c r="D135" s="48" t="s">
        <v>542</v>
      </c>
      <c r="E135" s="48" t="s">
        <v>66</v>
      </c>
      <c r="F135" s="49">
        <v>1600</v>
      </c>
      <c r="G135" s="49">
        <v>1700</v>
      </c>
      <c r="H135" s="49">
        <v>100</v>
      </c>
      <c r="I135" s="49">
        <f t="shared" si="12"/>
        <v>100</v>
      </c>
      <c r="J135" s="70">
        <v>1</v>
      </c>
      <c r="K135" s="48" t="s">
        <v>450</v>
      </c>
      <c r="L135" s="48" t="s">
        <v>446</v>
      </c>
      <c r="M135" s="48">
        <v>1</v>
      </c>
      <c r="N135" s="48" t="s">
        <v>447</v>
      </c>
      <c r="O135" s="48" t="str">
        <f>IF(F135=0,"PERNOITE",IF(H135&lt;0,"PERNOITE","INTEGRAL"))</f>
        <v>INTEGRAL</v>
      </c>
      <c r="P135" s="48" t="str">
        <f t="shared" si="14"/>
        <v>EVENTUAL</v>
      </c>
      <c r="Q135" s="51">
        <f t="shared" si="13"/>
        <v>7</v>
      </c>
      <c r="R135" s="52">
        <v>1</v>
      </c>
    </row>
    <row r="136" spans="2:18">
      <c r="B136" s="47">
        <v>1</v>
      </c>
      <c r="C136" s="48" t="s">
        <v>281</v>
      </c>
      <c r="D136" s="48" t="s">
        <v>543</v>
      </c>
      <c r="E136" s="48" t="s">
        <v>64</v>
      </c>
      <c r="F136" s="49">
        <v>2130</v>
      </c>
      <c r="G136" s="49">
        <v>1715</v>
      </c>
      <c r="H136" s="49">
        <v>-415</v>
      </c>
      <c r="I136" s="49">
        <f t="shared" si="12"/>
        <v>1985</v>
      </c>
      <c r="J136" s="70">
        <v>20</v>
      </c>
      <c r="K136" s="48" t="s">
        <v>487</v>
      </c>
      <c r="L136" s="48" t="s">
        <v>446</v>
      </c>
      <c r="M136" s="48">
        <v>-4</v>
      </c>
      <c r="N136" s="48" t="s">
        <v>442</v>
      </c>
      <c r="O136" s="48" t="str">
        <f>IF(F136=0,"PERNOITE",IF(H136&lt;0,"PERNOITE","INTEGRAL"))</f>
        <v>PERNOITE</v>
      </c>
      <c r="P136" s="48" t="str">
        <f t="shared" si="14"/>
        <v>MENSALISTA</v>
      </c>
      <c r="Q136" s="51">
        <f t="shared" si="13"/>
        <v>6</v>
      </c>
      <c r="R136" s="52">
        <v>1</v>
      </c>
    </row>
    <row r="137" spans="2:18">
      <c r="B137" s="47">
        <v>1</v>
      </c>
      <c r="C137" s="48" t="s">
        <v>281</v>
      </c>
      <c r="D137" s="48" t="s">
        <v>544</v>
      </c>
      <c r="E137" s="48" t="s">
        <v>66</v>
      </c>
      <c r="F137" s="49">
        <v>2015</v>
      </c>
      <c r="G137" s="49">
        <v>1600</v>
      </c>
      <c r="H137" s="49">
        <v>-415</v>
      </c>
      <c r="I137" s="49">
        <f t="shared" si="12"/>
        <v>1985</v>
      </c>
      <c r="J137" s="70">
        <v>20</v>
      </c>
      <c r="K137" s="48" t="s">
        <v>471</v>
      </c>
      <c r="L137" s="48" t="s">
        <v>450</v>
      </c>
      <c r="M137" s="48">
        <v>-4</v>
      </c>
      <c r="N137" s="48" t="s">
        <v>442</v>
      </c>
      <c r="O137" s="48" t="str">
        <f>IF(F137=0,"PERNOITE",IF(H137&lt;0,"PERNOITE","INTEGRAL"))</f>
        <v>PERNOITE</v>
      </c>
      <c r="P137" s="48" t="str">
        <f t="shared" si="14"/>
        <v>MENSALISTA</v>
      </c>
      <c r="Q137" s="51">
        <f t="shared" si="13"/>
        <v>6</v>
      </c>
      <c r="R137" s="52">
        <v>1</v>
      </c>
    </row>
    <row r="138" spans="2:18">
      <c r="B138" s="47">
        <v>1</v>
      </c>
      <c r="C138" s="48" t="s">
        <v>281</v>
      </c>
      <c r="D138" s="48" t="s">
        <v>545</v>
      </c>
      <c r="E138" s="48" t="s">
        <v>66</v>
      </c>
      <c r="F138" s="49">
        <v>1015</v>
      </c>
      <c r="G138" s="49">
        <v>1930</v>
      </c>
      <c r="H138" s="49">
        <v>915</v>
      </c>
      <c r="I138" s="49">
        <f t="shared" si="12"/>
        <v>915</v>
      </c>
      <c r="J138" s="70">
        <v>10</v>
      </c>
      <c r="K138" s="48" t="s">
        <v>441</v>
      </c>
      <c r="L138" s="48" t="s">
        <v>459</v>
      </c>
      <c r="M138" s="48">
        <v>9</v>
      </c>
      <c r="N138" s="48" t="s">
        <v>442</v>
      </c>
      <c r="O138" s="48" t="str">
        <f>IF(F138=0,"PERNOITE",IF(H138&lt;0,"PERNOITE","INTEGRAL"))</f>
        <v>INTEGRAL</v>
      </c>
      <c r="P138" s="48" t="str">
        <f t="shared" si="14"/>
        <v>MENSALISTA</v>
      </c>
      <c r="Q138" s="51">
        <f t="shared" si="13"/>
        <v>6</v>
      </c>
      <c r="R138" s="52">
        <v>1</v>
      </c>
    </row>
    <row r="139" spans="2:18">
      <c r="B139" s="47">
        <v>2</v>
      </c>
      <c r="C139" s="48" t="s">
        <v>546</v>
      </c>
      <c r="D139" s="48" t="s">
        <v>547</v>
      </c>
      <c r="E139" s="48" t="s">
        <v>64</v>
      </c>
      <c r="F139" s="49">
        <v>930</v>
      </c>
      <c r="G139" s="49">
        <v>1031</v>
      </c>
      <c r="H139" s="49">
        <v>101</v>
      </c>
      <c r="I139" s="49">
        <f t="shared" ref="I139:I170" si="15">IF(H139&lt;0,H139+2400,H139)</f>
        <v>101</v>
      </c>
      <c r="J139" s="70">
        <v>2</v>
      </c>
      <c r="K139" s="48" t="s">
        <v>457</v>
      </c>
      <c r="L139" s="48" t="s">
        <v>441</v>
      </c>
      <c r="M139" s="48">
        <v>1</v>
      </c>
      <c r="N139" s="48" t="s">
        <v>548</v>
      </c>
      <c r="O139" s="48" t="str">
        <f>IF(F139=0,"PERNOITE",IF(H139&lt;0,"PERNOITE","INTEGRAL"))</f>
        <v>INTEGRAL</v>
      </c>
      <c r="P139" s="48" t="str">
        <f t="shared" si="14"/>
        <v>EVENTUAL</v>
      </c>
      <c r="Q139" s="51">
        <f t="shared" ref="Q139:Q170" si="16">IF(P139="MENSALISTA",$V$10,IF(H139&lt;=100,$S$10,IF(H139&lt;=200,$S$11,IF(P139="EVENTUAL",($S$10+(M139-1)*$T$10),IF(P139="DIARISTA",$U$10)))))</f>
        <v>8</v>
      </c>
      <c r="R139" s="52">
        <v>1</v>
      </c>
    </row>
    <row r="140" spans="2:18">
      <c r="B140" s="47">
        <v>2</v>
      </c>
      <c r="C140" s="48" t="s">
        <v>546</v>
      </c>
      <c r="D140" s="48" t="s">
        <v>549</v>
      </c>
      <c r="E140" s="48" t="s">
        <v>66</v>
      </c>
      <c r="F140" s="49">
        <v>1015</v>
      </c>
      <c r="G140" s="49">
        <v>1102</v>
      </c>
      <c r="H140" s="49">
        <v>87</v>
      </c>
      <c r="I140" s="49">
        <f t="shared" si="15"/>
        <v>87</v>
      </c>
      <c r="J140" s="70">
        <v>1</v>
      </c>
      <c r="K140" s="48" t="s">
        <v>441</v>
      </c>
      <c r="L140" s="48" t="s">
        <v>479</v>
      </c>
      <c r="M140" s="48">
        <v>1</v>
      </c>
      <c r="N140" s="48" t="s">
        <v>550</v>
      </c>
      <c r="O140" s="48" t="str">
        <f>IF(F140=0,"PERNOITE",IF(H140&lt;0,"PERNOITE","INTEGRAL"))</f>
        <v>INTEGRAL</v>
      </c>
      <c r="P140" s="48" t="str">
        <f t="shared" si="14"/>
        <v>EVENTUAL</v>
      </c>
      <c r="Q140" s="51">
        <f t="shared" si="16"/>
        <v>7</v>
      </c>
      <c r="R140" s="52">
        <v>1</v>
      </c>
    </row>
    <row r="141" spans="2:18">
      <c r="B141" s="47">
        <v>2</v>
      </c>
      <c r="C141" s="48" t="s">
        <v>546</v>
      </c>
      <c r="D141" s="48" t="s">
        <v>551</v>
      </c>
      <c r="E141" s="48" t="s">
        <v>60</v>
      </c>
      <c r="F141" s="49">
        <v>1045</v>
      </c>
      <c r="G141" s="49">
        <v>1201</v>
      </c>
      <c r="H141" s="49">
        <v>156</v>
      </c>
      <c r="I141" s="49">
        <f t="shared" si="15"/>
        <v>156</v>
      </c>
      <c r="J141" s="70">
        <v>2</v>
      </c>
      <c r="K141" s="48" t="s">
        <v>441</v>
      </c>
      <c r="L141" s="48" t="s">
        <v>453</v>
      </c>
      <c r="M141" s="48">
        <v>2</v>
      </c>
      <c r="N141" s="48" t="s">
        <v>552</v>
      </c>
      <c r="O141" s="48" t="str">
        <f>IF(F141=0,"PERNOITE",IF(H141&lt;0,"PERNOITE","INTEGRAL"))</f>
        <v>INTEGRAL</v>
      </c>
      <c r="P141" s="48" t="str">
        <f t="shared" si="14"/>
        <v>EVENTUAL</v>
      </c>
      <c r="Q141" s="51">
        <f t="shared" si="16"/>
        <v>8</v>
      </c>
      <c r="R141" s="52">
        <v>1</v>
      </c>
    </row>
    <row r="142" spans="2:18">
      <c r="B142" s="47">
        <v>2</v>
      </c>
      <c r="C142" s="48" t="s">
        <v>546</v>
      </c>
      <c r="D142" s="48" t="s">
        <v>553</v>
      </c>
      <c r="E142" s="48" t="s">
        <v>62</v>
      </c>
      <c r="F142" s="49">
        <v>1015</v>
      </c>
      <c r="G142" s="49">
        <v>1217</v>
      </c>
      <c r="H142" s="49">
        <v>202</v>
      </c>
      <c r="I142" s="49">
        <f t="shared" si="15"/>
        <v>202</v>
      </c>
      <c r="J142" s="70">
        <v>3</v>
      </c>
      <c r="K142" s="48" t="s">
        <v>441</v>
      </c>
      <c r="L142" s="48" t="s">
        <v>453</v>
      </c>
      <c r="M142" s="48">
        <v>2</v>
      </c>
      <c r="N142" s="48" t="s">
        <v>480</v>
      </c>
      <c r="O142" s="48" t="str">
        <f>IF(F142=0,"PERNOITE",IF(H142&lt;0,"PERNOITE","INTEGRAL"))</f>
        <v>INTEGRAL</v>
      </c>
      <c r="P142" s="48" t="str">
        <f t="shared" si="14"/>
        <v>EVENTUAL</v>
      </c>
      <c r="Q142" s="51">
        <f t="shared" si="16"/>
        <v>8</v>
      </c>
      <c r="R142" s="52">
        <v>1</v>
      </c>
    </row>
    <row r="143" spans="2:18">
      <c r="B143" s="47">
        <v>2</v>
      </c>
      <c r="C143" s="48" t="s">
        <v>546</v>
      </c>
      <c r="D143" s="48" t="s">
        <v>554</v>
      </c>
      <c r="E143" s="48" t="s">
        <v>64</v>
      </c>
      <c r="F143" s="49">
        <v>1115</v>
      </c>
      <c r="G143" s="49">
        <v>1323</v>
      </c>
      <c r="H143" s="49">
        <v>208</v>
      </c>
      <c r="I143" s="49">
        <f t="shared" si="15"/>
        <v>208</v>
      </c>
      <c r="J143" s="70">
        <v>3</v>
      </c>
      <c r="K143" s="48" t="s">
        <v>479</v>
      </c>
      <c r="L143" s="48" t="s">
        <v>454</v>
      </c>
      <c r="M143" s="48">
        <v>2</v>
      </c>
      <c r="N143" s="48" t="s">
        <v>555</v>
      </c>
      <c r="O143" s="48" t="str">
        <f>IF(F143=0,"PERNOITE",IF(H143&lt;0,"PERNOITE","INTEGRAL"))</f>
        <v>INTEGRAL</v>
      </c>
      <c r="P143" s="48" t="str">
        <f t="shared" si="14"/>
        <v>EVENTUAL</v>
      </c>
      <c r="Q143" s="51">
        <f t="shared" si="16"/>
        <v>8</v>
      </c>
      <c r="R143" s="52">
        <v>1</v>
      </c>
    </row>
    <row r="144" spans="2:18">
      <c r="B144" s="47">
        <v>2</v>
      </c>
      <c r="C144" s="48" t="s">
        <v>546</v>
      </c>
      <c r="D144" s="48" t="s">
        <v>556</v>
      </c>
      <c r="E144" s="48" t="s">
        <v>239</v>
      </c>
      <c r="F144" s="49">
        <v>800</v>
      </c>
      <c r="G144" s="49">
        <v>1400</v>
      </c>
      <c r="H144" s="49">
        <v>600</v>
      </c>
      <c r="I144" s="49">
        <f t="shared" si="15"/>
        <v>600</v>
      </c>
      <c r="J144" s="70">
        <v>6</v>
      </c>
      <c r="K144" s="48" t="s">
        <v>492</v>
      </c>
      <c r="L144" s="48" t="s">
        <v>445</v>
      </c>
      <c r="M144" s="48">
        <v>6</v>
      </c>
      <c r="N144" s="48" t="s">
        <v>447</v>
      </c>
      <c r="O144" s="48" t="str">
        <f>IF(F144=0,"PERNOITE",IF(H144&lt;0,"PERNOITE","INTEGRAL"))</f>
        <v>INTEGRAL</v>
      </c>
      <c r="P144" s="48" t="str">
        <f t="shared" si="14"/>
        <v>EVENTUAL</v>
      </c>
      <c r="Q144" s="51">
        <f t="shared" si="16"/>
        <v>12</v>
      </c>
      <c r="R144" s="52">
        <v>1</v>
      </c>
    </row>
    <row r="145" spans="2:18">
      <c r="B145" s="47">
        <v>1</v>
      </c>
      <c r="C145" s="48" t="s">
        <v>546</v>
      </c>
      <c r="D145" s="48" t="s">
        <v>557</v>
      </c>
      <c r="E145" s="48" t="s">
        <v>60</v>
      </c>
      <c r="F145" s="49">
        <v>1600</v>
      </c>
      <c r="G145" s="49">
        <v>1415</v>
      </c>
      <c r="H145" s="49">
        <v>-185</v>
      </c>
      <c r="I145" s="49">
        <f t="shared" si="15"/>
        <v>2215</v>
      </c>
      <c r="J145" s="70">
        <v>23</v>
      </c>
      <c r="K145" s="48" t="s">
        <v>450</v>
      </c>
      <c r="L145" s="48" t="s">
        <v>445</v>
      </c>
      <c r="M145" s="48">
        <v>-2</v>
      </c>
      <c r="N145" s="48" t="s">
        <v>443</v>
      </c>
      <c r="O145" s="48" t="str">
        <f>IF(F145=0,"PERNOITE",IF(H145&lt;0,"PERNOITE","INTEGRAL"))</f>
        <v>PERNOITE</v>
      </c>
      <c r="P145" s="48" t="str">
        <f t="shared" si="14"/>
        <v>MENSALISTA</v>
      </c>
      <c r="Q145" s="51">
        <f t="shared" si="16"/>
        <v>6</v>
      </c>
      <c r="R145" s="52">
        <v>1</v>
      </c>
    </row>
    <row r="146" spans="2:18">
      <c r="B146" s="47">
        <v>1</v>
      </c>
      <c r="C146" s="48" t="s">
        <v>546</v>
      </c>
      <c r="D146" s="48" t="s">
        <v>558</v>
      </c>
      <c r="E146" s="48" t="s">
        <v>66</v>
      </c>
      <c r="F146" s="49">
        <v>700</v>
      </c>
      <c r="G146" s="49">
        <v>1515</v>
      </c>
      <c r="H146" s="49">
        <v>815</v>
      </c>
      <c r="I146" s="49">
        <f t="shared" si="15"/>
        <v>815</v>
      </c>
      <c r="J146" s="70">
        <v>9</v>
      </c>
      <c r="K146" s="48" t="s">
        <v>465</v>
      </c>
      <c r="L146" s="48" t="s">
        <v>442</v>
      </c>
      <c r="M146" s="48">
        <v>8</v>
      </c>
      <c r="N146" s="48" t="s">
        <v>442</v>
      </c>
      <c r="O146" s="48" t="str">
        <f>IF(F146=0,"PERNOITE",IF(H146&lt;0,"PERNOITE","INTEGRAL"))</f>
        <v>INTEGRAL</v>
      </c>
      <c r="P146" s="48" t="str">
        <f t="shared" si="14"/>
        <v>MENSALISTA</v>
      </c>
      <c r="Q146" s="51">
        <f t="shared" si="16"/>
        <v>6</v>
      </c>
      <c r="R146" s="52">
        <v>1</v>
      </c>
    </row>
    <row r="147" spans="2:18">
      <c r="B147" s="47">
        <v>1</v>
      </c>
      <c r="C147" s="48" t="s">
        <v>546</v>
      </c>
      <c r="D147" s="48" t="s">
        <v>559</v>
      </c>
      <c r="E147" s="48" t="s">
        <v>60</v>
      </c>
      <c r="F147" s="49">
        <v>1015</v>
      </c>
      <c r="G147" s="49">
        <v>1630</v>
      </c>
      <c r="H147" s="49">
        <v>615</v>
      </c>
      <c r="I147" s="49">
        <f t="shared" si="15"/>
        <v>615</v>
      </c>
      <c r="J147" s="70">
        <v>7</v>
      </c>
      <c r="K147" s="48" t="s">
        <v>441</v>
      </c>
      <c r="L147" s="48" t="s">
        <v>450</v>
      </c>
      <c r="M147" s="48">
        <v>6</v>
      </c>
      <c r="N147" s="48" t="s">
        <v>442</v>
      </c>
      <c r="O147" s="48" t="str">
        <f>IF(F147=0,"PERNOITE",IF(H147&lt;0,"PERNOITE","INTEGRAL"))</f>
        <v>INTEGRAL</v>
      </c>
      <c r="P147" s="48" t="str">
        <f t="shared" si="14"/>
        <v>MENSALISTA</v>
      </c>
      <c r="Q147" s="51">
        <f t="shared" si="16"/>
        <v>6</v>
      </c>
      <c r="R147" s="52">
        <v>1</v>
      </c>
    </row>
    <row r="148" spans="2:18">
      <c r="B148" s="47">
        <v>2</v>
      </c>
      <c r="C148" s="48" t="s">
        <v>546</v>
      </c>
      <c r="D148" s="48" t="s">
        <v>560</v>
      </c>
      <c r="E148" s="48" t="s">
        <v>66</v>
      </c>
      <c r="F148" s="49">
        <v>1445</v>
      </c>
      <c r="G148" s="49">
        <v>1715</v>
      </c>
      <c r="H148" s="49">
        <v>270</v>
      </c>
      <c r="I148" s="49">
        <f t="shared" si="15"/>
        <v>270</v>
      </c>
      <c r="J148" s="70">
        <v>3</v>
      </c>
      <c r="K148" s="48" t="s">
        <v>445</v>
      </c>
      <c r="L148" s="48" t="s">
        <v>446</v>
      </c>
      <c r="M148" s="48">
        <v>3</v>
      </c>
      <c r="N148" s="48" t="s">
        <v>466</v>
      </c>
      <c r="O148" s="48" t="str">
        <f>IF(F148=0,"PERNOITE",IF(H148&lt;0,"PERNOITE","INTEGRAL"))</f>
        <v>INTEGRAL</v>
      </c>
      <c r="P148" s="48" t="str">
        <f t="shared" si="14"/>
        <v>EVENTUAL</v>
      </c>
      <c r="Q148" s="51">
        <f t="shared" si="16"/>
        <v>9</v>
      </c>
      <c r="R148" s="52">
        <v>1</v>
      </c>
    </row>
    <row r="149" spans="2:18">
      <c r="B149" s="47">
        <v>2</v>
      </c>
      <c r="C149" s="48" t="s">
        <v>546</v>
      </c>
      <c r="D149" s="48" t="s">
        <v>561</v>
      </c>
      <c r="E149" s="48" t="s">
        <v>66</v>
      </c>
      <c r="F149" s="49">
        <v>1330</v>
      </c>
      <c r="G149" s="49">
        <v>1715</v>
      </c>
      <c r="H149" s="49">
        <v>385</v>
      </c>
      <c r="I149" s="49">
        <f t="shared" si="15"/>
        <v>385</v>
      </c>
      <c r="J149" s="70">
        <v>4</v>
      </c>
      <c r="K149" s="48" t="s">
        <v>454</v>
      </c>
      <c r="L149" s="48" t="s">
        <v>446</v>
      </c>
      <c r="M149" s="48">
        <v>4</v>
      </c>
      <c r="N149" s="48" t="s">
        <v>443</v>
      </c>
      <c r="O149" s="48" t="str">
        <f>IF(F149=0,"PERNOITE",IF(H149&lt;0,"PERNOITE","INTEGRAL"))</f>
        <v>INTEGRAL</v>
      </c>
      <c r="P149" s="48" t="str">
        <f t="shared" si="14"/>
        <v>EVENTUAL</v>
      </c>
      <c r="Q149" s="51">
        <f t="shared" si="16"/>
        <v>10</v>
      </c>
      <c r="R149" s="52">
        <v>1</v>
      </c>
    </row>
    <row r="150" spans="2:18">
      <c r="B150" s="47">
        <v>2</v>
      </c>
      <c r="C150" s="48" t="s">
        <v>546</v>
      </c>
      <c r="D150" s="48" t="s">
        <v>562</v>
      </c>
      <c r="E150" s="48" t="s">
        <v>563</v>
      </c>
      <c r="F150" s="49">
        <v>1730</v>
      </c>
      <c r="G150" s="49">
        <v>1730</v>
      </c>
      <c r="H150" s="49">
        <v>0</v>
      </c>
      <c r="I150" s="49">
        <f t="shared" si="15"/>
        <v>0</v>
      </c>
      <c r="J150" s="70">
        <v>1</v>
      </c>
      <c r="K150" s="48" t="s">
        <v>446</v>
      </c>
      <c r="L150" s="48" t="s">
        <v>446</v>
      </c>
      <c r="M150" s="48">
        <v>0</v>
      </c>
      <c r="N150" s="48" t="s">
        <v>564</v>
      </c>
      <c r="O150" s="48" t="str">
        <f>IF(F150=0,"PERNOITE",IF(H150&lt;0,"PERNOITE","INTEGRAL"))</f>
        <v>INTEGRAL</v>
      </c>
      <c r="P150" s="48" t="str">
        <f t="shared" si="14"/>
        <v>EVENTUAL</v>
      </c>
      <c r="Q150" s="51">
        <f t="shared" si="16"/>
        <v>7</v>
      </c>
      <c r="R150" s="52">
        <v>1</v>
      </c>
    </row>
    <row r="151" spans="2:18">
      <c r="B151" s="47">
        <v>1</v>
      </c>
      <c r="C151" s="48" t="s">
        <v>546</v>
      </c>
      <c r="D151" s="48" t="s">
        <v>565</v>
      </c>
      <c r="E151" s="48" t="s">
        <v>78</v>
      </c>
      <c r="F151" s="49">
        <v>1145</v>
      </c>
      <c r="G151" s="49">
        <v>2030</v>
      </c>
      <c r="H151" s="49">
        <v>885</v>
      </c>
      <c r="I151" s="49">
        <f t="shared" si="15"/>
        <v>885</v>
      </c>
      <c r="J151" s="70">
        <v>9</v>
      </c>
      <c r="K151" s="48" t="s">
        <v>479</v>
      </c>
      <c r="L151" s="48" t="s">
        <v>471</v>
      </c>
      <c r="M151" s="48">
        <v>9</v>
      </c>
      <c r="N151" s="48" t="s">
        <v>443</v>
      </c>
      <c r="O151" s="48" t="str">
        <f>IF(F151=0,"PERNOITE",IF(H151&lt;0,"PERNOITE","INTEGRAL"))</f>
        <v>INTEGRAL</v>
      </c>
      <c r="P151" s="48" t="str">
        <f t="shared" si="14"/>
        <v>MENSALISTA</v>
      </c>
      <c r="Q151" s="51">
        <f t="shared" si="16"/>
        <v>6</v>
      </c>
      <c r="R151" s="52">
        <v>1</v>
      </c>
    </row>
    <row r="152" spans="2:18">
      <c r="B152" s="47">
        <v>1</v>
      </c>
      <c r="C152" s="48" t="s">
        <v>546</v>
      </c>
      <c r="D152" s="48" t="s">
        <v>566</v>
      </c>
      <c r="E152" s="48" t="s">
        <v>60</v>
      </c>
      <c r="F152" s="49">
        <v>815</v>
      </c>
      <c r="G152" s="49">
        <v>2030</v>
      </c>
      <c r="H152" s="49">
        <v>1215</v>
      </c>
      <c r="I152" s="49">
        <f t="shared" si="15"/>
        <v>1215</v>
      </c>
      <c r="J152" s="70">
        <v>13</v>
      </c>
      <c r="K152" s="48" t="s">
        <v>492</v>
      </c>
      <c r="L152" s="48" t="s">
        <v>471</v>
      </c>
      <c r="M152" s="48">
        <v>12</v>
      </c>
      <c r="N152" s="48" t="s">
        <v>442</v>
      </c>
      <c r="O152" s="48" t="str">
        <f>IF(F152=0,"PERNOITE",IF(H152&lt;0,"PERNOITE","INTEGRAL"))</f>
        <v>INTEGRAL</v>
      </c>
      <c r="P152" s="48" t="str">
        <f t="shared" si="14"/>
        <v>MENSALISTA</v>
      </c>
      <c r="Q152" s="51">
        <f t="shared" si="16"/>
        <v>6</v>
      </c>
      <c r="R152" s="52">
        <v>1</v>
      </c>
    </row>
    <row r="153" spans="2:18">
      <c r="B153" s="47">
        <v>2</v>
      </c>
      <c r="C153" s="48" t="s">
        <v>546</v>
      </c>
      <c r="D153" s="48" t="s">
        <v>567</v>
      </c>
      <c r="E153" s="48" t="s">
        <v>66</v>
      </c>
      <c r="F153" s="49">
        <v>1845</v>
      </c>
      <c r="G153" s="49">
        <v>2045</v>
      </c>
      <c r="H153" s="49">
        <v>200</v>
      </c>
      <c r="I153" s="49">
        <f t="shared" si="15"/>
        <v>200</v>
      </c>
      <c r="J153" s="70">
        <v>2</v>
      </c>
      <c r="K153" s="48" t="s">
        <v>478</v>
      </c>
      <c r="L153" s="48" t="s">
        <v>471</v>
      </c>
      <c r="M153" s="48">
        <v>2</v>
      </c>
      <c r="N153" s="48" t="s">
        <v>447</v>
      </c>
      <c r="O153" s="48" t="str">
        <f>IF(F153=0,"PERNOITE",IF(H153&lt;0,"PERNOITE","INTEGRAL"))</f>
        <v>INTEGRAL</v>
      </c>
      <c r="P153" s="48" t="str">
        <f t="shared" si="14"/>
        <v>EVENTUAL</v>
      </c>
      <c r="Q153" s="51">
        <f t="shared" si="16"/>
        <v>8</v>
      </c>
      <c r="R153" s="52">
        <v>1</v>
      </c>
    </row>
    <row r="154" spans="2:18">
      <c r="B154" s="47">
        <v>1</v>
      </c>
      <c r="C154" s="48" t="s">
        <v>568</v>
      </c>
      <c r="D154" s="48" t="s">
        <v>569</v>
      </c>
      <c r="E154" s="48" t="s">
        <v>78</v>
      </c>
      <c r="F154" s="49">
        <v>0</v>
      </c>
      <c r="G154" s="49">
        <v>607</v>
      </c>
      <c r="H154" s="49">
        <v>607</v>
      </c>
      <c r="I154" s="49">
        <f t="shared" si="15"/>
        <v>607</v>
      </c>
      <c r="J154" s="70">
        <v>7</v>
      </c>
      <c r="K154" s="48" t="s">
        <v>564</v>
      </c>
      <c r="L154" s="48" t="s">
        <v>449</v>
      </c>
      <c r="M154" s="48">
        <v>6</v>
      </c>
      <c r="N154" s="48" t="s">
        <v>570</v>
      </c>
      <c r="O154" s="48" t="str">
        <f>IF(F154=0,"PERNOITE",IF(H154&lt;0,"PERNOITE","INTEGRAL"))</f>
        <v>PERNOITE</v>
      </c>
      <c r="P154" s="48" t="str">
        <f t="shared" si="14"/>
        <v>MENSALISTA</v>
      </c>
      <c r="Q154" s="51">
        <f t="shared" si="16"/>
        <v>6</v>
      </c>
      <c r="R154" s="52">
        <v>1</v>
      </c>
    </row>
    <row r="155" spans="2:18">
      <c r="B155" s="47">
        <v>1</v>
      </c>
      <c r="C155" s="48" t="s">
        <v>568</v>
      </c>
      <c r="D155" s="48" t="s">
        <v>571</v>
      </c>
      <c r="E155" s="48" t="s">
        <v>81</v>
      </c>
      <c r="F155" s="49">
        <v>0</v>
      </c>
      <c r="G155" s="49">
        <v>608</v>
      </c>
      <c r="H155" s="49">
        <v>608</v>
      </c>
      <c r="I155" s="49">
        <f t="shared" si="15"/>
        <v>608</v>
      </c>
      <c r="J155" s="70">
        <v>7</v>
      </c>
      <c r="K155" s="48" t="s">
        <v>564</v>
      </c>
      <c r="L155" s="48" t="s">
        <v>449</v>
      </c>
      <c r="M155" s="48">
        <v>6</v>
      </c>
      <c r="N155" s="48" t="s">
        <v>555</v>
      </c>
      <c r="O155" s="48" t="str">
        <f>IF(F155=0,"PERNOITE",IF(H155&lt;0,"PERNOITE","INTEGRAL"))</f>
        <v>PERNOITE</v>
      </c>
      <c r="P155" s="48" t="str">
        <f t="shared" si="14"/>
        <v>MENSALISTA</v>
      </c>
      <c r="Q155" s="51">
        <f t="shared" si="16"/>
        <v>6</v>
      </c>
      <c r="R155" s="52">
        <v>1</v>
      </c>
    </row>
    <row r="156" spans="2:18">
      <c r="B156" s="47">
        <v>2</v>
      </c>
      <c r="C156" s="48" t="s">
        <v>568</v>
      </c>
      <c r="D156" s="48" t="s">
        <v>572</v>
      </c>
      <c r="E156" s="48" t="s">
        <v>78</v>
      </c>
      <c r="F156" s="49">
        <v>884</v>
      </c>
      <c r="G156" s="49">
        <v>941</v>
      </c>
      <c r="H156" s="49">
        <v>57</v>
      </c>
      <c r="I156" s="49">
        <f t="shared" si="15"/>
        <v>57</v>
      </c>
      <c r="J156" s="70">
        <v>1</v>
      </c>
      <c r="K156" s="48" t="s">
        <v>492</v>
      </c>
      <c r="L156" s="48" t="s">
        <v>457</v>
      </c>
      <c r="M156" s="48">
        <v>1</v>
      </c>
      <c r="N156" s="48" t="s">
        <v>509</v>
      </c>
      <c r="O156" s="48" t="str">
        <f>IF(F156=0,"PERNOITE",IF(H156&lt;0,"PERNOITE","INTEGRAL"))</f>
        <v>INTEGRAL</v>
      </c>
      <c r="P156" s="48" t="str">
        <f t="shared" si="14"/>
        <v>EVENTUAL</v>
      </c>
      <c r="Q156" s="51">
        <f t="shared" si="16"/>
        <v>7</v>
      </c>
      <c r="R156" s="52">
        <v>1</v>
      </c>
    </row>
    <row r="157" spans="2:18">
      <c r="B157" s="47">
        <v>2</v>
      </c>
      <c r="C157" s="48" t="s">
        <v>568</v>
      </c>
      <c r="D157" s="48" t="s">
        <v>573</v>
      </c>
      <c r="E157" s="48" t="s">
        <v>78</v>
      </c>
      <c r="F157" s="49">
        <v>887</v>
      </c>
      <c r="G157" s="49">
        <v>944</v>
      </c>
      <c r="H157" s="49">
        <v>57</v>
      </c>
      <c r="I157" s="49">
        <f t="shared" si="15"/>
        <v>57</v>
      </c>
      <c r="J157" s="70">
        <v>1</v>
      </c>
      <c r="K157" s="48" t="s">
        <v>492</v>
      </c>
      <c r="L157" s="48" t="s">
        <v>457</v>
      </c>
      <c r="M157" s="48">
        <v>1</v>
      </c>
      <c r="N157" s="48" t="s">
        <v>509</v>
      </c>
      <c r="O157" s="48" t="str">
        <f>IF(F157=0,"PERNOITE",IF(H157&lt;0,"PERNOITE","INTEGRAL"))</f>
        <v>INTEGRAL</v>
      </c>
      <c r="P157" s="48" t="str">
        <f t="shared" si="14"/>
        <v>EVENTUAL</v>
      </c>
      <c r="Q157" s="51">
        <f t="shared" si="16"/>
        <v>7</v>
      </c>
      <c r="R157" s="52">
        <v>1</v>
      </c>
    </row>
    <row r="158" spans="2:18">
      <c r="B158" s="47">
        <v>2</v>
      </c>
      <c r="C158" s="48" t="s">
        <v>568</v>
      </c>
      <c r="D158" s="48" t="s">
        <v>574</v>
      </c>
      <c r="E158" s="48" t="s">
        <v>60</v>
      </c>
      <c r="F158" s="49">
        <v>868</v>
      </c>
      <c r="G158" s="49">
        <v>1016</v>
      </c>
      <c r="H158" s="49">
        <v>148</v>
      </c>
      <c r="I158" s="49">
        <f t="shared" si="15"/>
        <v>148</v>
      </c>
      <c r="J158" s="70">
        <v>2</v>
      </c>
      <c r="K158" s="48" t="s">
        <v>492</v>
      </c>
      <c r="L158" s="48" t="s">
        <v>441</v>
      </c>
      <c r="M158" s="48">
        <v>2</v>
      </c>
      <c r="N158" s="48" t="s">
        <v>575</v>
      </c>
      <c r="O158" s="48" t="str">
        <f>IF(F158=0,"PERNOITE",IF(H158&lt;0,"PERNOITE","INTEGRAL"))</f>
        <v>INTEGRAL</v>
      </c>
      <c r="P158" s="48" t="str">
        <f t="shared" si="14"/>
        <v>EVENTUAL</v>
      </c>
      <c r="Q158" s="51">
        <f t="shared" si="16"/>
        <v>8</v>
      </c>
      <c r="R158" s="52">
        <v>1</v>
      </c>
    </row>
    <row r="159" spans="2:18">
      <c r="B159" s="47">
        <v>2</v>
      </c>
      <c r="C159" s="48" t="s">
        <v>568</v>
      </c>
      <c r="D159" s="48" t="s">
        <v>576</v>
      </c>
      <c r="E159" s="48" t="s">
        <v>239</v>
      </c>
      <c r="F159" s="49">
        <v>872</v>
      </c>
      <c r="G159" s="49">
        <v>1020</v>
      </c>
      <c r="H159" s="49">
        <v>148</v>
      </c>
      <c r="I159" s="49">
        <f t="shared" si="15"/>
        <v>148</v>
      </c>
      <c r="J159" s="70">
        <v>2</v>
      </c>
      <c r="K159" s="48" t="s">
        <v>492</v>
      </c>
      <c r="L159" s="48" t="s">
        <v>441</v>
      </c>
      <c r="M159" s="48">
        <v>2</v>
      </c>
      <c r="N159" s="48" t="s">
        <v>575</v>
      </c>
      <c r="O159" s="48" t="str">
        <f>IF(F159=0,"PERNOITE",IF(H159&lt;0,"PERNOITE","INTEGRAL"))</f>
        <v>INTEGRAL</v>
      </c>
      <c r="P159" s="48" t="str">
        <f t="shared" si="14"/>
        <v>EVENTUAL</v>
      </c>
      <c r="Q159" s="51">
        <f t="shared" si="16"/>
        <v>8</v>
      </c>
      <c r="R159" s="52">
        <v>1</v>
      </c>
    </row>
    <row r="160" spans="2:18">
      <c r="B160" s="47">
        <v>2</v>
      </c>
      <c r="C160" s="48" t="s">
        <v>568</v>
      </c>
      <c r="D160" s="48" t="s">
        <v>577</v>
      </c>
      <c r="E160" s="48" t="s">
        <v>66</v>
      </c>
      <c r="F160" s="49">
        <v>1016</v>
      </c>
      <c r="G160" s="49">
        <v>1140</v>
      </c>
      <c r="H160" s="49">
        <v>124</v>
      </c>
      <c r="I160" s="49">
        <f t="shared" si="15"/>
        <v>124</v>
      </c>
      <c r="J160" s="70">
        <v>2</v>
      </c>
      <c r="K160" s="48" t="s">
        <v>441</v>
      </c>
      <c r="L160" s="48" t="s">
        <v>479</v>
      </c>
      <c r="M160" s="48">
        <v>1</v>
      </c>
      <c r="N160" s="48" t="s">
        <v>578</v>
      </c>
      <c r="O160" s="48" t="str">
        <f>IF(F160=0,"PERNOITE",IF(H160&lt;0,"PERNOITE","INTEGRAL"))</f>
        <v>INTEGRAL</v>
      </c>
      <c r="P160" s="48" t="str">
        <f t="shared" si="14"/>
        <v>EVENTUAL</v>
      </c>
      <c r="Q160" s="51">
        <f t="shared" si="16"/>
        <v>8</v>
      </c>
      <c r="R160" s="52">
        <v>1</v>
      </c>
    </row>
    <row r="161" spans="2:18">
      <c r="B161" s="47">
        <v>2</v>
      </c>
      <c r="C161" s="48" t="s">
        <v>568</v>
      </c>
      <c r="D161" s="48" t="s">
        <v>579</v>
      </c>
      <c r="E161" s="48" t="s">
        <v>60</v>
      </c>
      <c r="F161" s="49">
        <v>1022</v>
      </c>
      <c r="G161" s="49">
        <v>1146</v>
      </c>
      <c r="H161" s="49">
        <v>124</v>
      </c>
      <c r="I161" s="49">
        <f t="shared" si="15"/>
        <v>124</v>
      </c>
      <c r="J161" s="70">
        <v>2</v>
      </c>
      <c r="K161" s="48" t="s">
        <v>441</v>
      </c>
      <c r="L161" s="48" t="s">
        <v>479</v>
      </c>
      <c r="M161" s="48">
        <v>1</v>
      </c>
      <c r="N161" s="48" t="s">
        <v>578</v>
      </c>
      <c r="O161" s="48" t="str">
        <f>IF(F161=0,"PERNOITE",IF(H161&lt;0,"PERNOITE","INTEGRAL"))</f>
        <v>INTEGRAL</v>
      </c>
      <c r="P161" s="48" t="str">
        <f t="shared" si="14"/>
        <v>EVENTUAL</v>
      </c>
      <c r="Q161" s="51">
        <f t="shared" si="16"/>
        <v>8</v>
      </c>
      <c r="R161" s="52">
        <v>1</v>
      </c>
    </row>
    <row r="162" spans="2:18">
      <c r="B162" s="47">
        <v>2</v>
      </c>
      <c r="C162" s="48" t="s">
        <v>568</v>
      </c>
      <c r="D162" s="48" t="s">
        <v>580</v>
      </c>
      <c r="E162" s="48" t="s">
        <v>58</v>
      </c>
      <c r="F162" s="49">
        <v>838</v>
      </c>
      <c r="G162" s="49">
        <v>1415</v>
      </c>
      <c r="H162" s="49">
        <v>577</v>
      </c>
      <c r="I162" s="49">
        <f t="shared" si="15"/>
        <v>577</v>
      </c>
      <c r="J162" s="70">
        <v>6</v>
      </c>
      <c r="K162" s="48" t="s">
        <v>492</v>
      </c>
      <c r="L162" s="48" t="s">
        <v>445</v>
      </c>
      <c r="M162" s="48">
        <v>6</v>
      </c>
      <c r="N162" s="48" t="s">
        <v>581</v>
      </c>
      <c r="O162" s="48" t="str">
        <f>IF(F162=0,"PERNOITE",IF(H162&lt;0,"PERNOITE","INTEGRAL"))</f>
        <v>INTEGRAL</v>
      </c>
      <c r="P162" s="48" t="str">
        <f t="shared" si="14"/>
        <v>EVENTUAL</v>
      </c>
      <c r="Q162" s="51">
        <f t="shared" si="16"/>
        <v>12</v>
      </c>
      <c r="R162" s="52">
        <v>1</v>
      </c>
    </row>
    <row r="163" spans="2:18">
      <c r="B163" s="47">
        <v>2</v>
      </c>
      <c r="C163" s="48" t="s">
        <v>568</v>
      </c>
      <c r="D163" s="48" t="s">
        <v>582</v>
      </c>
      <c r="E163" s="48" t="s">
        <v>78</v>
      </c>
      <c r="F163" s="49">
        <v>838</v>
      </c>
      <c r="G163" s="49">
        <v>1415</v>
      </c>
      <c r="H163" s="49">
        <v>577</v>
      </c>
      <c r="I163" s="49">
        <f t="shared" si="15"/>
        <v>577</v>
      </c>
      <c r="J163" s="70">
        <v>6</v>
      </c>
      <c r="K163" s="48" t="s">
        <v>492</v>
      </c>
      <c r="L163" s="48" t="s">
        <v>445</v>
      </c>
      <c r="M163" s="48">
        <v>6</v>
      </c>
      <c r="N163" s="48" t="s">
        <v>581</v>
      </c>
      <c r="O163" s="48" t="str">
        <f>IF(F163=0,"PERNOITE",IF(H163&lt;0,"PERNOITE","INTEGRAL"))</f>
        <v>INTEGRAL</v>
      </c>
      <c r="P163" s="48" t="str">
        <f t="shared" si="14"/>
        <v>EVENTUAL</v>
      </c>
      <c r="Q163" s="51">
        <f t="shared" si="16"/>
        <v>12</v>
      </c>
      <c r="R163" s="52">
        <v>1</v>
      </c>
    </row>
    <row r="164" spans="2:18">
      <c r="B164" s="47">
        <v>2</v>
      </c>
      <c r="C164" s="48" t="s">
        <v>568</v>
      </c>
      <c r="D164" s="48" t="s">
        <v>583</v>
      </c>
      <c r="E164" s="48" t="s">
        <v>62</v>
      </c>
      <c r="F164" s="49">
        <v>853</v>
      </c>
      <c r="G164" s="49">
        <v>1430</v>
      </c>
      <c r="H164" s="49">
        <v>577</v>
      </c>
      <c r="I164" s="49">
        <f t="shared" si="15"/>
        <v>577</v>
      </c>
      <c r="J164" s="70">
        <v>6</v>
      </c>
      <c r="K164" s="48" t="s">
        <v>492</v>
      </c>
      <c r="L164" s="48" t="s">
        <v>445</v>
      </c>
      <c r="M164" s="48">
        <v>6</v>
      </c>
      <c r="N164" s="48" t="s">
        <v>581</v>
      </c>
      <c r="O164" s="48" t="str">
        <f>IF(F164=0,"PERNOITE",IF(H164&lt;0,"PERNOITE","INTEGRAL"))</f>
        <v>INTEGRAL</v>
      </c>
      <c r="P164" s="48" t="str">
        <f t="shared" si="14"/>
        <v>EVENTUAL</v>
      </c>
      <c r="Q164" s="51">
        <f t="shared" si="16"/>
        <v>12</v>
      </c>
      <c r="R164" s="52">
        <v>1</v>
      </c>
    </row>
    <row r="165" spans="2:18">
      <c r="B165" s="47">
        <v>2</v>
      </c>
      <c r="C165" s="48" t="s">
        <v>568</v>
      </c>
      <c r="D165" s="48" t="s">
        <v>584</v>
      </c>
      <c r="E165" s="48" t="s">
        <v>64</v>
      </c>
      <c r="F165" s="49">
        <v>957</v>
      </c>
      <c r="G165" s="49">
        <v>1615</v>
      </c>
      <c r="H165" s="49">
        <v>658</v>
      </c>
      <c r="I165" s="49">
        <f t="shared" si="15"/>
        <v>658</v>
      </c>
      <c r="J165" s="70">
        <v>7</v>
      </c>
      <c r="K165" s="48" t="s">
        <v>457</v>
      </c>
      <c r="L165" s="48" t="s">
        <v>450</v>
      </c>
      <c r="M165" s="48">
        <v>7</v>
      </c>
      <c r="N165" s="48" t="s">
        <v>494</v>
      </c>
      <c r="O165" s="48" t="str">
        <f>IF(F165=0,"PERNOITE",IF(H165&lt;0,"PERNOITE","INTEGRAL"))</f>
        <v>INTEGRAL</v>
      </c>
      <c r="P165" s="48" t="str">
        <f t="shared" si="14"/>
        <v>EVENTUAL</v>
      </c>
      <c r="Q165" s="51">
        <f t="shared" si="16"/>
        <v>13</v>
      </c>
      <c r="R165" s="52">
        <v>1</v>
      </c>
    </row>
    <row r="166" spans="2:18">
      <c r="B166" s="47">
        <v>2</v>
      </c>
      <c r="C166" s="48" t="s">
        <v>568</v>
      </c>
      <c r="D166" s="48" t="s">
        <v>585</v>
      </c>
      <c r="E166" s="48" t="s">
        <v>60</v>
      </c>
      <c r="F166" s="49">
        <v>957</v>
      </c>
      <c r="G166" s="49">
        <v>1615</v>
      </c>
      <c r="H166" s="49">
        <v>658</v>
      </c>
      <c r="I166" s="49">
        <f t="shared" si="15"/>
        <v>658</v>
      </c>
      <c r="J166" s="70">
        <v>7</v>
      </c>
      <c r="K166" s="48" t="s">
        <v>457</v>
      </c>
      <c r="L166" s="48" t="s">
        <v>586</v>
      </c>
      <c r="M166" s="48">
        <v>-8</v>
      </c>
      <c r="N166" s="48" t="s">
        <v>494</v>
      </c>
      <c r="O166" s="48" t="str">
        <f>IF(F166=0,"PERNOITE",IF(H166&lt;0,"PERNOITE","INTEGRAL"))</f>
        <v>INTEGRAL</v>
      </c>
      <c r="P166" s="48" t="str">
        <f t="shared" si="14"/>
        <v>EVENTUAL</v>
      </c>
      <c r="Q166" s="51">
        <f t="shared" si="16"/>
        <v>-2</v>
      </c>
      <c r="R166" s="52">
        <v>1</v>
      </c>
    </row>
    <row r="167" spans="2:18">
      <c r="B167" s="47">
        <v>2</v>
      </c>
      <c r="C167" s="48" t="s">
        <v>568</v>
      </c>
      <c r="D167" s="48" t="s">
        <v>587</v>
      </c>
      <c r="E167" s="48" t="s">
        <v>62</v>
      </c>
      <c r="F167" s="49">
        <v>1336</v>
      </c>
      <c r="G167" s="49">
        <v>1730</v>
      </c>
      <c r="H167" s="49">
        <v>394</v>
      </c>
      <c r="I167" s="49">
        <f t="shared" si="15"/>
        <v>394</v>
      </c>
      <c r="J167" s="70">
        <v>4</v>
      </c>
      <c r="K167" s="48" t="s">
        <v>454</v>
      </c>
      <c r="L167" s="48" t="s">
        <v>446</v>
      </c>
      <c r="M167" s="48">
        <v>4</v>
      </c>
      <c r="N167" s="48" t="s">
        <v>588</v>
      </c>
      <c r="O167" s="48" t="str">
        <f>IF(F167=0,"PERNOITE",IF(H167&lt;0,"PERNOITE","INTEGRAL"))</f>
        <v>INTEGRAL</v>
      </c>
      <c r="P167" s="48" t="str">
        <f t="shared" si="14"/>
        <v>EVENTUAL</v>
      </c>
      <c r="Q167" s="51">
        <f t="shared" si="16"/>
        <v>10</v>
      </c>
      <c r="R167" s="52">
        <v>1</v>
      </c>
    </row>
    <row r="168" spans="2:18">
      <c r="B168" s="47">
        <v>2</v>
      </c>
      <c r="C168" s="48" t="s">
        <v>568</v>
      </c>
      <c r="D168" s="48" t="s">
        <v>589</v>
      </c>
      <c r="E168" s="48" t="s">
        <v>64</v>
      </c>
      <c r="F168" s="49">
        <v>1243</v>
      </c>
      <c r="G168" s="49">
        <v>1900</v>
      </c>
      <c r="H168" s="49">
        <v>657</v>
      </c>
      <c r="I168" s="49">
        <f t="shared" si="15"/>
        <v>657</v>
      </c>
      <c r="J168" s="70">
        <v>7</v>
      </c>
      <c r="K168" s="48" t="s">
        <v>453</v>
      </c>
      <c r="L168" s="48" t="s">
        <v>586</v>
      </c>
      <c r="M168" s="48">
        <v>-11</v>
      </c>
      <c r="N168" s="48" t="s">
        <v>509</v>
      </c>
      <c r="O168" s="48" t="str">
        <f>IF(F168=0,"PERNOITE",IF(H168&lt;0,"PERNOITE","INTEGRAL"))</f>
        <v>INTEGRAL</v>
      </c>
      <c r="P168" s="48" t="str">
        <f t="shared" si="14"/>
        <v>EVENTUAL</v>
      </c>
      <c r="Q168" s="51">
        <f t="shared" si="16"/>
        <v>-5</v>
      </c>
      <c r="R168" s="52">
        <v>1</v>
      </c>
    </row>
    <row r="169" spans="2:18">
      <c r="B169" s="47">
        <v>2</v>
      </c>
      <c r="C169" s="48" t="s">
        <v>568</v>
      </c>
      <c r="D169" s="48" t="s">
        <v>590</v>
      </c>
      <c r="E169" s="48" t="s">
        <v>62</v>
      </c>
      <c r="F169" s="49">
        <v>1273</v>
      </c>
      <c r="G169" s="49">
        <v>1930</v>
      </c>
      <c r="H169" s="49">
        <v>657</v>
      </c>
      <c r="I169" s="49">
        <f t="shared" si="15"/>
        <v>657</v>
      </c>
      <c r="J169" s="70">
        <v>7</v>
      </c>
      <c r="K169" s="48" t="s">
        <v>453</v>
      </c>
      <c r="L169" s="48" t="s">
        <v>459</v>
      </c>
      <c r="M169" s="48">
        <v>7</v>
      </c>
      <c r="N169" s="48" t="s">
        <v>509</v>
      </c>
      <c r="O169" s="48" t="str">
        <f>IF(F169=0,"PERNOITE",IF(H169&lt;0,"PERNOITE","INTEGRAL"))</f>
        <v>INTEGRAL</v>
      </c>
      <c r="P169" s="48" t="str">
        <f t="shared" si="14"/>
        <v>EVENTUAL</v>
      </c>
      <c r="Q169" s="51">
        <f t="shared" si="16"/>
        <v>13</v>
      </c>
      <c r="R169" s="52">
        <v>1</v>
      </c>
    </row>
    <row r="170" spans="2:18">
      <c r="B170" s="54">
        <v>2</v>
      </c>
      <c r="C170" s="55" t="s">
        <v>568</v>
      </c>
      <c r="D170" s="55" t="s">
        <v>591</v>
      </c>
      <c r="E170" s="55" t="s">
        <v>66</v>
      </c>
      <c r="F170" s="56">
        <v>1421</v>
      </c>
      <c r="G170" s="56">
        <v>2000</v>
      </c>
      <c r="H170" s="56">
        <v>579</v>
      </c>
      <c r="I170" s="56">
        <f t="shared" si="15"/>
        <v>579</v>
      </c>
      <c r="J170" s="70">
        <v>6</v>
      </c>
      <c r="K170" s="55" t="s">
        <v>445</v>
      </c>
      <c r="L170" s="55" t="s">
        <v>471</v>
      </c>
      <c r="M170" s="55">
        <v>6</v>
      </c>
      <c r="N170" s="55" t="s">
        <v>592</v>
      </c>
      <c r="O170" s="55" t="str">
        <f>IF(F170=0,"PERNOITE",IF(H170&lt;0,"PERNOITE","INTEGRAL"))</f>
        <v>INTEGRAL</v>
      </c>
      <c r="P170" s="55" t="str">
        <f t="shared" si="14"/>
        <v>EVENTUAL</v>
      </c>
      <c r="Q170" s="58">
        <f t="shared" si="16"/>
        <v>12</v>
      </c>
      <c r="R170" s="52">
        <v>1</v>
      </c>
    </row>
    <row r="171" spans="2:18">
      <c r="B171" s="96" t="s">
        <v>593</v>
      </c>
      <c r="C171" s="96" t="s">
        <v>593</v>
      </c>
      <c r="D171" s="96" t="s">
        <v>593</v>
      </c>
      <c r="E171" s="96" t="s">
        <v>593</v>
      </c>
      <c r="F171" s="96" t="s">
        <v>593</v>
      </c>
      <c r="G171" s="96" t="s">
        <v>593</v>
      </c>
      <c r="H171" s="96" t="s">
        <v>593</v>
      </c>
      <c r="I171" s="96" t="s">
        <v>593</v>
      </c>
      <c r="J171" s="96" t="s">
        <v>593</v>
      </c>
      <c r="K171" s="96" t="s">
        <v>593</v>
      </c>
      <c r="L171" s="96" t="s">
        <v>593</v>
      </c>
      <c r="M171" s="96" t="s">
        <v>593</v>
      </c>
      <c r="N171" s="96" t="s">
        <v>593</v>
      </c>
      <c r="O171" s="96" t="s">
        <v>593</v>
      </c>
      <c r="P171" s="96" t="s">
        <v>593</v>
      </c>
      <c r="Q171" s="96" t="s">
        <v>593</v>
      </c>
    </row>
    <row r="1048574" spans="10:10">
      <c r="J1048574" s="70"/>
    </row>
  </sheetData>
  <autoFilter ref="B9:Q171">
    <filterColumn colId="2"/>
    <filterColumn colId="3"/>
    <filterColumn colId="7"/>
    <filterColumn colId="8"/>
  </autoFilter>
  <mergeCells count="4">
    <mergeCell ref="B8:C8"/>
    <mergeCell ref="O8:P8"/>
    <mergeCell ref="E6:F6"/>
    <mergeCell ref="S15:T15"/>
  </mergeCells>
  <conditionalFormatting sqref="S15:T18">
    <cfRule type="expression" dxfId="18" priority="1" stopIfTrue="1">
      <formula>W21="Não Tem"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6:L17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Y154"/>
  <sheetViews>
    <sheetView showGridLines="0" workbookViewId="0">
      <pane ySplit="9" topLeftCell="A10" activePane="bottomLeft" state="frozen"/>
      <selection activeCell="B2" sqref="B2"/>
      <selection pane="bottomLeft" activeCell="S15" sqref="S15:T18"/>
    </sheetView>
  </sheetViews>
  <sheetFormatPr defaultRowHeight="15"/>
  <cols>
    <col min="1" max="1" width="2" customWidth="1"/>
    <col min="2" max="2" width="15.42578125" style="66" customWidth="1"/>
    <col min="3" max="3" width="8.140625" style="66" hidden="1" customWidth="1"/>
    <col min="4" max="4" width="10.140625" style="29" customWidth="1"/>
    <col min="5" max="5" width="9.7109375" style="29" customWidth="1"/>
    <col min="6" max="6" width="10.85546875" style="29" customWidth="1"/>
    <col min="7" max="7" width="10.5703125" style="29" customWidth="1"/>
    <col min="8" max="8" width="15.42578125" style="29" hidden="1" customWidth="1"/>
    <col min="9" max="9" width="15.42578125" style="29" customWidth="1"/>
    <col min="10" max="10" width="15.42578125" style="96" hidden="1" customWidth="1"/>
    <col min="11" max="11" width="12.42578125" style="29" customWidth="1"/>
    <col min="12" max="12" width="13.42578125" style="29" customWidth="1"/>
    <col min="13" max="14" width="13.42578125" style="29" hidden="1" customWidth="1"/>
    <col min="15" max="15" width="14" style="29" bestFit="1" customWidth="1"/>
    <col min="16" max="16" width="13" style="29" customWidth="1"/>
    <col min="17" max="17" width="15.42578125" style="65" customWidth="1"/>
    <col min="18" max="18" width="9.140625" style="1"/>
    <col min="259" max="259" width="2" customWidth="1"/>
    <col min="260" max="261" width="8.140625" customWidth="1"/>
    <col min="262" max="265" width="11.7109375" customWidth="1"/>
    <col min="266" max="266" width="15.42578125" customWidth="1"/>
    <col min="267" max="267" width="12.42578125" customWidth="1"/>
    <col min="268" max="268" width="13.42578125" customWidth="1"/>
    <col min="269" max="270" width="0" hidden="1" customWidth="1"/>
    <col min="271" max="272" width="8.85546875" customWidth="1"/>
    <col min="273" max="273" width="15.42578125" customWidth="1"/>
    <col min="515" max="515" width="2" customWidth="1"/>
    <col min="516" max="517" width="8.140625" customWidth="1"/>
    <col min="518" max="521" width="11.7109375" customWidth="1"/>
    <col min="522" max="522" width="15.42578125" customWidth="1"/>
    <col min="523" max="523" width="12.42578125" customWidth="1"/>
    <col min="524" max="524" width="13.42578125" customWidth="1"/>
    <col min="525" max="526" width="0" hidden="1" customWidth="1"/>
    <col min="527" max="528" width="8.85546875" customWidth="1"/>
    <col min="529" max="529" width="15.42578125" customWidth="1"/>
    <col min="771" max="771" width="2" customWidth="1"/>
    <col min="772" max="773" width="8.140625" customWidth="1"/>
    <col min="774" max="777" width="11.7109375" customWidth="1"/>
    <col min="778" max="778" width="15.42578125" customWidth="1"/>
    <col min="779" max="779" width="12.42578125" customWidth="1"/>
    <col min="780" max="780" width="13.42578125" customWidth="1"/>
    <col min="781" max="782" width="0" hidden="1" customWidth="1"/>
    <col min="783" max="784" width="8.85546875" customWidth="1"/>
    <col min="785" max="785" width="15.42578125" customWidth="1"/>
    <col min="1027" max="1027" width="2" customWidth="1"/>
    <col min="1028" max="1029" width="8.140625" customWidth="1"/>
    <col min="1030" max="1033" width="11.7109375" customWidth="1"/>
    <col min="1034" max="1034" width="15.42578125" customWidth="1"/>
    <col min="1035" max="1035" width="12.42578125" customWidth="1"/>
    <col min="1036" max="1036" width="13.42578125" customWidth="1"/>
    <col min="1037" max="1038" width="0" hidden="1" customWidth="1"/>
    <col min="1039" max="1040" width="8.85546875" customWidth="1"/>
    <col min="1041" max="1041" width="15.42578125" customWidth="1"/>
    <col min="1283" max="1283" width="2" customWidth="1"/>
    <col min="1284" max="1285" width="8.140625" customWidth="1"/>
    <col min="1286" max="1289" width="11.7109375" customWidth="1"/>
    <col min="1290" max="1290" width="15.42578125" customWidth="1"/>
    <col min="1291" max="1291" width="12.42578125" customWidth="1"/>
    <col min="1292" max="1292" width="13.42578125" customWidth="1"/>
    <col min="1293" max="1294" width="0" hidden="1" customWidth="1"/>
    <col min="1295" max="1296" width="8.85546875" customWidth="1"/>
    <col min="1297" max="1297" width="15.42578125" customWidth="1"/>
    <col min="1539" max="1539" width="2" customWidth="1"/>
    <col min="1540" max="1541" width="8.140625" customWidth="1"/>
    <col min="1542" max="1545" width="11.7109375" customWidth="1"/>
    <col min="1546" max="1546" width="15.42578125" customWidth="1"/>
    <col min="1547" max="1547" width="12.42578125" customWidth="1"/>
    <col min="1548" max="1548" width="13.42578125" customWidth="1"/>
    <col min="1549" max="1550" width="0" hidden="1" customWidth="1"/>
    <col min="1551" max="1552" width="8.85546875" customWidth="1"/>
    <col min="1553" max="1553" width="15.42578125" customWidth="1"/>
    <col min="1795" max="1795" width="2" customWidth="1"/>
    <col min="1796" max="1797" width="8.140625" customWidth="1"/>
    <col min="1798" max="1801" width="11.7109375" customWidth="1"/>
    <col min="1802" max="1802" width="15.42578125" customWidth="1"/>
    <col min="1803" max="1803" width="12.42578125" customWidth="1"/>
    <col min="1804" max="1804" width="13.42578125" customWidth="1"/>
    <col min="1805" max="1806" width="0" hidden="1" customWidth="1"/>
    <col min="1807" max="1808" width="8.85546875" customWidth="1"/>
    <col min="1809" max="1809" width="15.42578125" customWidth="1"/>
    <col min="2051" max="2051" width="2" customWidth="1"/>
    <col min="2052" max="2053" width="8.140625" customWidth="1"/>
    <col min="2054" max="2057" width="11.7109375" customWidth="1"/>
    <col min="2058" max="2058" width="15.42578125" customWidth="1"/>
    <col min="2059" max="2059" width="12.42578125" customWidth="1"/>
    <col min="2060" max="2060" width="13.42578125" customWidth="1"/>
    <col min="2061" max="2062" width="0" hidden="1" customWidth="1"/>
    <col min="2063" max="2064" width="8.85546875" customWidth="1"/>
    <col min="2065" max="2065" width="15.42578125" customWidth="1"/>
    <col min="2307" max="2307" width="2" customWidth="1"/>
    <col min="2308" max="2309" width="8.140625" customWidth="1"/>
    <col min="2310" max="2313" width="11.7109375" customWidth="1"/>
    <col min="2314" max="2314" width="15.42578125" customWidth="1"/>
    <col min="2315" max="2315" width="12.42578125" customWidth="1"/>
    <col min="2316" max="2316" width="13.42578125" customWidth="1"/>
    <col min="2317" max="2318" width="0" hidden="1" customWidth="1"/>
    <col min="2319" max="2320" width="8.85546875" customWidth="1"/>
    <col min="2321" max="2321" width="15.42578125" customWidth="1"/>
    <col min="2563" max="2563" width="2" customWidth="1"/>
    <col min="2564" max="2565" width="8.140625" customWidth="1"/>
    <col min="2566" max="2569" width="11.7109375" customWidth="1"/>
    <col min="2570" max="2570" width="15.42578125" customWidth="1"/>
    <col min="2571" max="2571" width="12.42578125" customWidth="1"/>
    <col min="2572" max="2572" width="13.42578125" customWidth="1"/>
    <col min="2573" max="2574" width="0" hidden="1" customWidth="1"/>
    <col min="2575" max="2576" width="8.85546875" customWidth="1"/>
    <col min="2577" max="2577" width="15.42578125" customWidth="1"/>
    <col min="2819" max="2819" width="2" customWidth="1"/>
    <col min="2820" max="2821" width="8.140625" customWidth="1"/>
    <col min="2822" max="2825" width="11.7109375" customWidth="1"/>
    <col min="2826" max="2826" width="15.42578125" customWidth="1"/>
    <col min="2827" max="2827" width="12.42578125" customWidth="1"/>
    <col min="2828" max="2828" width="13.42578125" customWidth="1"/>
    <col min="2829" max="2830" width="0" hidden="1" customWidth="1"/>
    <col min="2831" max="2832" width="8.85546875" customWidth="1"/>
    <col min="2833" max="2833" width="15.42578125" customWidth="1"/>
    <col min="3075" max="3075" width="2" customWidth="1"/>
    <col min="3076" max="3077" width="8.140625" customWidth="1"/>
    <col min="3078" max="3081" width="11.7109375" customWidth="1"/>
    <col min="3082" max="3082" width="15.42578125" customWidth="1"/>
    <col min="3083" max="3083" width="12.42578125" customWidth="1"/>
    <col min="3084" max="3084" width="13.42578125" customWidth="1"/>
    <col min="3085" max="3086" width="0" hidden="1" customWidth="1"/>
    <col min="3087" max="3088" width="8.85546875" customWidth="1"/>
    <col min="3089" max="3089" width="15.42578125" customWidth="1"/>
    <col min="3331" max="3331" width="2" customWidth="1"/>
    <col min="3332" max="3333" width="8.140625" customWidth="1"/>
    <col min="3334" max="3337" width="11.7109375" customWidth="1"/>
    <col min="3338" max="3338" width="15.42578125" customWidth="1"/>
    <col min="3339" max="3339" width="12.42578125" customWidth="1"/>
    <col min="3340" max="3340" width="13.42578125" customWidth="1"/>
    <col min="3341" max="3342" width="0" hidden="1" customWidth="1"/>
    <col min="3343" max="3344" width="8.85546875" customWidth="1"/>
    <col min="3345" max="3345" width="15.42578125" customWidth="1"/>
    <col min="3587" max="3587" width="2" customWidth="1"/>
    <col min="3588" max="3589" width="8.140625" customWidth="1"/>
    <col min="3590" max="3593" width="11.7109375" customWidth="1"/>
    <col min="3594" max="3594" width="15.42578125" customWidth="1"/>
    <col min="3595" max="3595" width="12.42578125" customWidth="1"/>
    <col min="3596" max="3596" width="13.42578125" customWidth="1"/>
    <col min="3597" max="3598" width="0" hidden="1" customWidth="1"/>
    <col min="3599" max="3600" width="8.85546875" customWidth="1"/>
    <col min="3601" max="3601" width="15.42578125" customWidth="1"/>
    <col min="3843" max="3843" width="2" customWidth="1"/>
    <col min="3844" max="3845" width="8.140625" customWidth="1"/>
    <col min="3846" max="3849" width="11.7109375" customWidth="1"/>
    <col min="3850" max="3850" width="15.42578125" customWidth="1"/>
    <col min="3851" max="3851" width="12.42578125" customWidth="1"/>
    <col min="3852" max="3852" width="13.42578125" customWidth="1"/>
    <col min="3853" max="3854" width="0" hidden="1" customWidth="1"/>
    <col min="3855" max="3856" width="8.85546875" customWidth="1"/>
    <col min="3857" max="3857" width="15.42578125" customWidth="1"/>
    <col min="4099" max="4099" width="2" customWidth="1"/>
    <col min="4100" max="4101" width="8.140625" customWidth="1"/>
    <col min="4102" max="4105" width="11.7109375" customWidth="1"/>
    <col min="4106" max="4106" width="15.42578125" customWidth="1"/>
    <col min="4107" max="4107" width="12.42578125" customWidth="1"/>
    <col min="4108" max="4108" width="13.42578125" customWidth="1"/>
    <col min="4109" max="4110" width="0" hidden="1" customWidth="1"/>
    <col min="4111" max="4112" width="8.85546875" customWidth="1"/>
    <col min="4113" max="4113" width="15.42578125" customWidth="1"/>
    <col min="4355" max="4355" width="2" customWidth="1"/>
    <col min="4356" max="4357" width="8.140625" customWidth="1"/>
    <col min="4358" max="4361" width="11.7109375" customWidth="1"/>
    <col min="4362" max="4362" width="15.42578125" customWidth="1"/>
    <col min="4363" max="4363" width="12.42578125" customWidth="1"/>
    <col min="4364" max="4364" width="13.42578125" customWidth="1"/>
    <col min="4365" max="4366" width="0" hidden="1" customWidth="1"/>
    <col min="4367" max="4368" width="8.85546875" customWidth="1"/>
    <col min="4369" max="4369" width="15.42578125" customWidth="1"/>
    <col min="4611" max="4611" width="2" customWidth="1"/>
    <col min="4612" max="4613" width="8.140625" customWidth="1"/>
    <col min="4614" max="4617" width="11.7109375" customWidth="1"/>
    <col min="4618" max="4618" width="15.42578125" customWidth="1"/>
    <col min="4619" max="4619" width="12.42578125" customWidth="1"/>
    <col min="4620" max="4620" width="13.42578125" customWidth="1"/>
    <col min="4621" max="4622" width="0" hidden="1" customWidth="1"/>
    <col min="4623" max="4624" width="8.85546875" customWidth="1"/>
    <col min="4625" max="4625" width="15.42578125" customWidth="1"/>
    <col min="4867" max="4867" width="2" customWidth="1"/>
    <col min="4868" max="4869" width="8.140625" customWidth="1"/>
    <col min="4870" max="4873" width="11.7109375" customWidth="1"/>
    <col min="4874" max="4874" width="15.42578125" customWidth="1"/>
    <col min="4875" max="4875" width="12.42578125" customWidth="1"/>
    <col min="4876" max="4876" width="13.42578125" customWidth="1"/>
    <col min="4877" max="4878" width="0" hidden="1" customWidth="1"/>
    <col min="4879" max="4880" width="8.85546875" customWidth="1"/>
    <col min="4881" max="4881" width="15.42578125" customWidth="1"/>
    <col min="5123" max="5123" width="2" customWidth="1"/>
    <col min="5124" max="5125" width="8.140625" customWidth="1"/>
    <col min="5126" max="5129" width="11.7109375" customWidth="1"/>
    <col min="5130" max="5130" width="15.42578125" customWidth="1"/>
    <col min="5131" max="5131" width="12.42578125" customWidth="1"/>
    <col min="5132" max="5132" width="13.42578125" customWidth="1"/>
    <col min="5133" max="5134" width="0" hidden="1" customWidth="1"/>
    <col min="5135" max="5136" width="8.85546875" customWidth="1"/>
    <col min="5137" max="5137" width="15.42578125" customWidth="1"/>
    <col min="5379" max="5379" width="2" customWidth="1"/>
    <col min="5380" max="5381" width="8.140625" customWidth="1"/>
    <col min="5382" max="5385" width="11.7109375" customWidth="1"/>
    <col min="5386" max="5386" width="15.42578125" customWidth="1"/>
    <col min="5387" max="5387" width="12.42578125" customWidth="1"/>
    <col min="5388" max="5388" width="13.42578125" customWidth="1"/>
    <col min="5389" max="5390" width="0" hidden="1" customWidth="1"/>
    <col min="5391" max="5392" width="8.85546875" customWidth="1"/>
    <col min="5393" max="5393" width="15.42578125" customWidth="1"/>
    <col min="5635" max="5635" width="2" customWidth="1"/>
    <col min="5636" max="5637" width="8.140625" customWidth="1"/>
    <col min="5638" max="5641" width="11.7109375" customWidth="1"/>
    <col min="5642" max="5642" width="15.42578125" customWidth="1"/>
    <col min="5643" max="5643" width="12.42578125" customWidth="1"/>
    <col min="5644" max="5644" width="13.42578125" customWidth="1"/>
    <col min="5645" max="5646" width="0" hidden="1" customWidth="1"/>
    <col min="5647" max="5648" width="8.85546875" customWidth="1"/>
    <col min="5649" max="5649" width="15.42578125" customWidth="1"/>
    <col min="5891" max="5891" width="2" customWidth="1"/>
    <col min="5892" max="5893" width="8.140625" customWidth="1"/>
    <col min="5894" max="5897" width="11.7109375" customWidth="1"/>
    <col min="5898" max="5898" width="15.42578125" customWidth="1"/>
    <col min="5899" max="5899" width="12.42578125" customWidth="1"/>
    <col min="5900" max="5900" width="13.42578125" customWidth="1"/>
    <col min="5901" max="5902" width="0" hidden="1" customWidth="1"/>
    <col min="5903" max="5904" width="8.85546875" customWidth="1"/>
    <col min="5905" max="5905" width="15.42578125" customWidth="1"/>
    <col min="6147" max="6147" width="2" customWidth="1"/>
    <col min="6148" max="6149" width="8.140625" customWidth="1"/>
    <col min="6150" max="6153" width="11.7109375" customWidth="1"/>
    <col min="6154" max="6154" width="15.42578125" customWidth="1"/>
    <col min="6155" max="6155" width="12.42578125" customWidth="1"/>
    <col min="6156" max="6156" width="13.42578125" customWidth="1"/>
    <col min="6157" max="6158" width="0" hidden="1" customWidth="1"/>
    <col min="6159" max="6160" width="8.85546875" customWidth="1"/>
    <col min="6161" max="6161" width="15.42578125" customWidth="1"/>
    <col min="6403" max="6403" width="2" customWidth="1"/>
    <col min="6404" max="6405" width="8.140625" customWidth="1"/>
    <col min="6406" max="6409" width="11.7109375" customWidth="1"/>
    <col min="6410" max="6410" width="15.42578125" customWidth="1"/>
    <col min="6411" max="6411" width="12.42578125" customWidth="1"/>
    <col min="6412" max="6412" width="13.42578125" customWidth="1"/>
    <col min="6413" max="6414" width="0" hidden="1" customWidth="1"/>
    <col min="6415" max="6416" width="8.85546875" customWidth="1"/>
    <col min="6417" max="6417" width="15.42578125" customWidth="1"/>
    <col min="6659" max="6659" width="2" customWidth="1"/>
    <col min="6660" max="6661" width="8.140625" customWidth="1"/>
    <col min="6662" max="6665" width="11.7109375" customWidth="1"/>
    <col min="6666" max="6666" width="15.42578125" customWidth="1"/>
    <col min="6667" max="6667" width="12.42578125" customWidth="1"/>
    <col min="6668" max="6668" width="13.42578125" customWidth="1"/>
    <col min="6669" max="6670" width="0" hidden="1" customWidth="1"/>
    <col min="6671" max="6672" width="8.85546875" customWidth="1"/>
    <col min="6673" max="6673" width="15.42578125" customWidth="1"/>
    <col min="6915" max="6915" width="2" customWidth="1"/>
    <col min="6916" max="6917" width="8.140625" customWidth="1"/>
    <col min="6918" max="6921" width="11.7109375" customWidth="1"/>
    <col min="6922" max="6922" width="15.42578125" customWidth="1"/>
    <col min="6923" max="6923" width="12.42578125" customWidth="1"/>
    <col min="6924" max="6924" width="13.42578125" customWidth="1"/>
    <col min="6925" max="6926" width="0" hidden="1" customWidth="1"/>
    <col min="6927" max="6928" width="8.85546875" customWidth="1"/>
    <col min="6929" max="6929" width="15.42578125" customWidth="1"/>
    <col min="7171" max="7171" width="2" customWidth="1"/>
    <col min="7172" max="7173" width="8.140625" customWidth="1"/>
    <col min="7174" max="7177" width="11.7109375" customWidth="1"/>
    <col min="7178" max="7178" width="15.42578125" customWidth="1"/>
    <col min="7179" max="7179" width="12.42578125" customWidth="1"/>
    <col min="7180" max="7180" width="13.42578125" customWidth="1"/>
    <col min="7181" max="7182" width="0" hidden="1" customWidth="1"/>
    <col min="7183" max="7184" width="8.85546875" customWidth="1"/>
    <col min="7185" max="7185" width="15.42578125" customWidth="1"/>
    <col min="7427" max="7427" width="2" customWidth="1"/>
    <col min="7428" max="7429" width="8.140625" customWidth="1"/>
    <col min="7430" max="7433" width="11.7109375" customWidth="1"/>
    <col min="7434" max="7434" width="15.42578125" customWidth="1"/>
    <col min="7435" max="7435" width="12.42578125" customWidth="1"/>
    <col min="7436" max="7436" width="13.42578125" customWidth="1"/>
    <col min="7437" max="7438" width="0" hidden="1" customWidth="1"/>
    <col min="7439" max="7440" width="8.85546875" customWidth="1"/>
    <col min="7441" max="7441" width="15.42578125" customWidth="1"/>
    <col min="7683" max="7683" width="2" customWidth="1"/>
    <col min="7684" max="7685" width="8.140625" customWidth="1"/>
    <col min="7686" max="7689" width="11.7109375" customWidth="1"/>
    <col min="7690" max="7690" width="15.42578125" customWidth="1"/>
    <col min="7691" max="7691" width="12.42578125" customWidth="1"/>
    <col min="7692" max="7692" width="13.42578125" customWidth="1"/>
    <col min="7693" max="7694" width="0" hidden="1" customWidth="1"/>
    <col min="7695" max="7696" width="8.85546875" customWidth="1"/>
    <col min="7697" max="7697" width="15.42578125" customWidth="1"/>
    <col min="7939" max="7939" width="2" customWidth="1"/>
    <col min="7940" max="7941" width="8.140625" customWidth="1"/>
    <col min="7942" max="7945" width="11.7109375" customWidth="1"/>
    <col min="7946" max="7946" width="15.42578125" customWidth="1"/>
    <col min="7947" max="7947" width="12.42578125" customWidth="1"/>
    <col min="7948" max="7948" width="13.42578125" customWidth="1"/>
    <col min="7949" max="7950" width="0" hidden="1" customWidth="1"/>
    <col min="7951" max="7952" width="8.85546875" customWidth="1"/>
    <col min="7953" max="7953" width="15.42578125" customWidth="1"/>
    <col min="8195" max="8195" width="2" customWidth="1"/>
    <col min="8196" max="8197" width="8.140625" customWidth="1"/>
    <col min="8198" max="8201" width="11.7109375" customWidth="1"/>
    <col min="8202" max="8202" width="15.42578125" customWidth="1"/>
    <col min="8203" max="8203" width="12.42578125" customWidth="1"/>
    <col min="8204" max="8204" width="13.42578125" customWidth="1"/>
    <col min="8205" max="8206" width="0" hidden="1" customWidth="1"/>
    <col min="8207" max="8208" width="8.85546875" customWidth="1"/>
    <col min="8209" max="8209" width="15.42578125" customWidth="1"/>
    <col min="8451" max="8451" width="2" customWidth="1"/>
    <col min="8452" max="8453" width="8.140625" customWidth="1"/>
    <col min="8454" max="8457" width="11.7109375" customWidth="1"/>
    <col min="8458" max="8458" width="15.42578125" customWidth="1"/>
    <col min="8459" max="8459" width="12.42578125" customWidth="1"/>
    <col min="8460" max="8460" width="13.42578125" customWidth="1"/>
    <col min="8461" max="8462" width="0" hidden="1" customWidth="1"/>
    <col min="8463" max="8464" width="8.85546875" customWidth="1"/>
    <col min="8465" max="8465" width="15.42578125" customWidth="1"/>
    <col min="8707" max="8707" width="2" customWidth="1"/>
    <col min="8708" max="8709" width="8.140625" customWidth="1"/>
    <col min="8710" max="8713" width="11.7109375" customWidth="1"/>
    <col min="8714" max="8714" width="15.42578125" customWidth="1"/>
    <col min="8715" max="8715" width="12.42578125" customWidth="1"/>
    <col min="8716" max="8716" width="13.42578125" customWidth="1"/>
    <col min="8717" max="8718" width="0" hidden="1" customWidth="1"/>
    <col min="8719" max="8720" width="8.85546875" customWidth="1"/>
    <col min="8721" max="8721" width="15.42578125" customWidth="1"/>
    <col min="8963" max="8963" width="2" customWidth="1"/>
    <col min="8964" max="8965" width="8.140625" customWidth="1"/>
    <col min="8966" max="8969" width="11.7109375" customWidth="1"/>
    <col min="8970" max="8970" width="15.42578125" customWidth="1"/>
    <col min="8971" max="8971" width="12.42578125" customWidth="1"/>
    <col min="8972" max="8972" width="13.42578125" customWidth="1"/>
    <col min="8973" max="8974" width="0" hidden="1" customWidth="1"/>
    <col min="8975" max="8976" width="8.85546875" customWidth="1"/>
    <col min="8977" max="8977" width="15.42578125" customWidth="1"/>
    <col min="9219" max="9219" width="2" customWidth="1"/>
    <col min="9220" max="9221" width="8.140625" customWidth="1"/>
    <col min="9222" max="9225" width="11.7109375" customWidth="1"/>
    <col min="9226" max="9226" width="15.42578125" customWidth="1"/>
    <col min="9227" max="9227" width="12.42578125" customWidth="1"/>
    <col min="9228" max="9228" width="13.42578125" customWidth="1"/>
    <col min="9229" max="9230" width="0" hidden="1" customWidth="1"/>
    <col min="9231" max="9232" width="8.85546875" customWidth="1"/>
    <col min="9233" max="9233" width="15.42578125" customWidth="1"/>
    <col min="9475" max="9475" width="2" customWidth="1"/>
    <col min="9476" max="9477" width="8.140625" customWidth="1"/>
    <col min="9478" max="9481" width="11.7109375" customWidth="1"/>
    <col min="9482" max="9482" width="15.42578125" customWidth="1"/>
    <col min="9483" max="9483" width="12.42578125" customWidth="1"/>
    <col min="9484" max="9484" width="13.42578125" customWidth="1"/>
    <col min="9485" max="9486" width="0" hidden="1" customWidth="1"/>
    <col min="9487" max="9488" width="8.85546875" customWidth="1"/>
    <col min="9489" max="9489" width="15.42578125" customWidth="1"/>
    <col min="9731" max="9731" width="2" customWidth="1"/>
    <col min="9732" max="9733" width="8.140625" customWidth="1"/>
    <col min="9734" max="9737" width="11.7109375" customWidth="1"/>
    <col min="9738" max="9738" width="15.42578125" customWidth="1"/>
    <col min="9739" max="9739" width="12.42578125" customWidth="1"/>
    <col min="9740" max="9740" width="13.42578125" customWidth="1"/>
    <col min="9741" max="9742" width="0" hidden="1" customWidth="1"/>
    <col min="9743" max="9744" width="8.85546875" customWidth="1"/>
    <col min="9745" max="9745" width="15.42578125" customWidth="1"/>
    <col min="9987" max="9987" width="2" customWidth="1"/>
    <col min="9988" max="9989" width="8.140625" customWidth="1"/>
    <col min="9990" max="9993" width="11.7109375" customWidth="1"/>
    <col min="9994" max="9994" width="15.42578125" customWidth="1"/>
    <col min="9995" max="9995" width="12.42578125" customWidth="1"/>
    <col min="9996" max="9996" width="13.42578125" customWidth="1"/>
    <col min="9997" max="9998" width="0" hidden="1" customWidth="1"/>
    <col min="9999" max="10000" width="8.85546875" customWidth="1"/>
    <col min="10001" max="10001" width="15.42578125" customWidth="1"/>
    <col min="10243" max="10243" width="2" customWidth="1"/>
    <col min="10244" max="10245" width="8.140625" customWidth="1"/>
    <col min="10246" max="10249" width="11.7109375" customWidth="1"/>
    <col min="10250" max="10250" width="15.42578125" customWidth="1"/>
    <col min="10251" max="10251" width="12.42578125" customWidth="1"/>
    <col min="10252" max="10252" width="13.42578125" customWidth="1"/>
    <col min="10253" max="10254" width="0" hidden="1" customWidth="1"/>
    <col min="10255" max="10256" width="8.85546875" customWidth="1"/>
    <col min="10257" max="10257" width="15.42578125" customWidth="1"/>
    <col min="10499" max="10499" width="2" customWidth="1"/>
    <col min="10500" max="10501" width="8.140625" customWidth="1"/>
    <col min="10502" max="10505" width="11.7109375" customWidth="1"/>
    <col min="10506" max="10506" width="15.42578125" customWidth="1"/>
    <col min="10507" max="10507" width="12.42578125" customWidth="1"/>
    <col min="10508" max="10508" width="13.42578125" customWidth="1"/>
    <col min="10509" max="10510" width="0" hidden="1" customWidth="1"/>
    <col min="10511" max="10512" width="8.85546875" customWidth="1"/>
    <col min="10513" max="10513" width="15.42578125" customWidth="1"/>
    <col min="10755" max="10755" width="2" customWidth="1"/>
    <col min="10756" max="10757" width="8.140625" customWidth="1"/>
    <col min="10758" max="10761" width="11.7109375" customWidth="1"/>
    <col min="10762" max="10762" width="15.42578125" customWidth="1"/>
    <col min="10763" max="10763" width="12.42578125" customWidth="1"/>
    <col min="10764" max="10764" width="13.42578125" customWidth="1"/>
    <col min="10765" max="10766" width="0" hidden="1" customWidth="1"/>
    <col min="10767" max="10768" width="8.85546875" customWidth="1"/>
    <col min="10769" max="10769" width="15.42578125" customWidth="1"/>
    <col min="11011" max="11011" width="2" customWidth="1"/>
    <col min="11012" max="11013" width="8.140625" customWidth="1"/>
    <col min="11014" max="11017" width="11.7109375" customWidth="1"/>
    <col min="11018" max="11018" width="15.42578125" customWidth="1"/>
    <col min="11019" max="11019" width="12.42578125" customWidth="1"/>
    <col min="11020" max="11020" width="13.42578125" customWidth="1"/>
    <col min="11021" max="11022" width="0" hidden="1" customWidth="1"/>
    <col min="11023" max="11024" width="8.85546875" customWidth="1"/>
    <col min="11025" max="11025" width="15.42578125" customWidth="1"/>
    <col min="11267" max="11267" width="2" customWidth="1"/>
    <col min="11268" max="11269" width="8.140625" customWidth="1"/>
    <col min="11270" max="11273" width="11.7109375" customWidth="1"/>
    <col min="11274" max="11274" width="15.42578125" customWidth="1"/>
    <col min="11275" max="11275" width="12.42578125" customWidth="1"/>
    <col min="11276" max="11276" width="13.42578125" customWidth="1"/>
    <col min="11277" max="11278" width="0" hidden="1" customWidth="1"/>
    <col min="11279" max="11280" width="8.85546875" customWidth="1"/>
    <col min="11281" max="11281" width="15.42578125" customWidth="1"/>
    <col min="11523" max="11523" width="2" customWidth="1"/>
    <col min="11524" max="11525" width="8.140625" customWidth="1"/>
    <col min="11526" max="11529" width="11.7109375" customWidth="1"/>
    <col min="11530" max="11530" width="15.42578125" customWidth="1"/>
    <col min="11531" max="11531" width="12.42578125" customWidth="1"/>
    <col min="11532" max="11532" width="13.42578125" customWidth="1"/>
    <col min="11533" max="11534" width="0" hidden="1" customWidth="1"/>
    <col min="11535" max="11536" width="8.85546875" customWidth="1"/>
    <col min="11537" max="11537" width="15.42578125" customWidth="1"/>
    <col min="11779" max="11779" width="2" customWidth="1"/>
    <col min="11780" max="11781" width="8.140625" customWidth="1"/>
    <col min="11782" max="11785" width="11.7109375" customWidth="1"/>
    <col min="11786" max="11786" width="15.42578125" customWidth="1"/>
    <col min="11787" max="11787" width="12.42578125" customWidth="1"/>
    <col min="11788" max="11788" width="13.42578125" customWidth="1"/>
    <col min="11789" max="11790" width="0" hidden="1" customWidth="1"/>
    <col min="11791" max="11792" width="8.85546875" customWidth="1"/>
    <col min="11793" max="11793" width="15.42578125" customWidth="1"/>
    <col min="12035" max="12035" width="2" customWidth="1"/>
    <col min="12036" max="12037" width="8.140625" customWidth="1"/>
    <col min="12038" max="12041" width="11.7109375" customWidth="1"/>
    <col min="12042" max="12042" width="15.42578125" customWidth="1"/>
    <col min="12043" max="12043" width="12.42578125" customWidth="1"/>
    <col min="12044" max="12044" width="13.42578125" customWidth="1"/>
    <col min="12045" max="12046" width="0" hidden="1" customWidth="1"/>
    <col min="12047" max="12048" width="8.85546875" customWidth="1"/>
    <col min="12049" max="12049" width="15.42578125" customWidth="1"/>
    <col min="12291" max="12291" width="2" customWidth="1"/>
    <col min="12292" max="12293" width="8.140625" customWidth="1"/>
    <col min="12294" max="12297" width="11.7109375" customWidth="1"/>
    <col min="12298" max="12298" width="15.42578125" customWidth="1"/>
    <col min="12299" max="12299" width="12.42578125" customWidth="1"/>
    <col min="12300" max="12300" width="13.42578125" customWidth="1"/>
    <col min="12301" max="12302" width="0" hidden="1" customWidth="1"/>
    <col min="12303" max="12304" width="8.85546875" customWidth="1"/>
    <col min="12305" max="12305" width="15.42578125" customWidth="1"/>
    <col min="12547" max="12547" width="2" customWidth="1"/>
    <col min="12548" max="12549" width="8.140625" customWidth="1"/>
    <col min="12550" max="12553" width="11.7109375" customWidth="1"/>
    <col min="12554" max="12554" width="15.42578125" customWidth="1"/>
    <col min="12555" max="12555" width="12.42578125" customWidth="1"/>
    <col min="12556" max="12556" width="13.42578125" customWidth="1"/>
    <col min="12557" max="12558" width="0" hidden="1" customWidth="1"/>
    <col min="12559" max="12560" width="8.85546875" customWidth="1"/>
    <col min="12561" max="12561" width="15.42578125" customWidth="1"/>
    <col min="12803" max="12803" width="2" customWidth="1"/>
    <col min="12804" max="12805" width="8.140625" customWidth="1"/>
    <col min="12806" max="12809" width="11.7109375" customWidth="1"/>
    <col min="12810" max="12810" width="15.42578125" customWidth="1"/>
    <col min="12811" max="12811" width="12.42578125" customWidth="1"/>
    <col min="12812" max="12812" width="13.42578125" customWidth="1"/>
    <col min="12813" max="12814" width="0" hidden="1" customWidth="1"/>
    <col min="12815" max="12816" width="8.85546875" customWidth="1"/>
    <col min="12817" max="12817" width="15.42578125" customWidth="1"/>
    <col min="13059" max="13059" width="2" customWidth="1"/>
    <col min="13060" max="13061" width="8.140625" customWidth="1"/>
    <col min="13062" max="13065" width="11.7109375" customWidth="1"/>
    <col min="13066" max="13066" width="15.42578125" customWidth="1"/>
    <col min="13067" max="13067" width="12.42578125" customWidth="1"/>
    <col min="13068" max="13068" width="13.42578125" customWidth="1"/>
    <col min="13069" max="13070" width="0" hidden="1" customWidth="1"/>
    <col min="13071" max="13072" width="8.85546875" customWidth="1"/>
    <col min="13073" max="13073" width="15.42578125" customWidth="1"/>
    <col min="13315" max="13315" width="2" customWidth="1"/>
    <col min="13316" max="13317" width="8.140625" customWidth="1"/>
    <col min="13318" max="13321" width="11.7109375" customWidth="1"/>
    <col min="13322" max="13322" width="15.42578125" customWidth="1"/>
    <col min="13323" max="13323" width="12.42578125" customWidth="1"/>
    <col min="13324" max="13324" width="13.42578125" customWidth="1"/>
    <col min="13325" max="13326" width="0" hidden="1" customWidth="1"/>
    <col min="13327" max="13328" width="8.85546875" customWidth="1"/>
    <col min="13329" max="13329" width="15.42578125" customWidth="1"/>
    <col min="13571" max="13571" width="2" customWidth="1"/>
    <col min="13572" max="13573" width="8.140625" customWidth="1"/>
    <col min="13574" max="13577" width="11.7109375" customWidth="1"/>
    <col min="13578" max="13578" width="15.42578125" customWidth="1"/>
    <col min="13579" max="13579" width="12.42578125" customWidth="1"/>
    <col min="13580" max="13580" width="13.42578125" customWidth="1"/>
    <col min="13581" max="13582" width="0" hidden="1" customWidth="1"/>
    <col min="13583" max="13584" width="8.85546875" customWidth="1"/>
    <col min="13585" max="13585" width="15.42578125" customWidth="1"/>
    <col min="13827" max="13827" width="2" customWidth="1"/>
    <col min="13828" max="13829" width="8.140625" customWidth="1"/>
    <col min="13830" max="13833" width="11.7109375" customWidth="1"/>
    <col min="13834" max="13834" width="15.42578125" customWidth="1"/>
    <col min="13835" max="13835" width="12.42578125" customWidth="1"/>
    <col min="13836" max="13836" width="13.42578125" customWidth="1"/>
    <col min="13837" max="13838" width="0" hidden="1" customWidth="1"/>
    <col min="13839" max="13840" width="8.85546875" customWidth="1"/>
    <col min="13841" max="13841" width="15.42578125" customWidth="1"/>
    <col min="14083" max="14083" width="2" customWidth="1"/>
    <col min="14084" max="14085" width="8.140625" customWidth="1"/>
    <col min="14086" max="14089" width="11.7109375" customWidth="1"/>
    <col min="14090" max="14090" width="15.42578125" customWidth="1"/>
    <col min="14091" max="14091" width="12.42578125" customWidth="1"/>
    <col min="14092" max="14092" width="13.42578125" customWidth="1"/>
    <col min="14093" max="14094" width="0" hidden="1" customWidth="1"/>
    <col min="14095" max="14096" width="8.85546875" customWidth="1"/>
    <col min="14097" max="14097" width="15.42578125" customWidth="1"/>
    <col min="14339" max="14339" width="2" customWidth="1"/>
    <col min="14340" max="14341" width="8.140625" customWidth="1"/>
    <col min="14342" max="14345" width="11.7109375" customWidth="1"/>
    <col min="14346" max="14346" width="15.42578125" customWidth="1"/>
    <col min="14347" max="14347" width="12.42578125" customWidth="1"/>
    <col min="14348" max="14348" width="13.42578125" customWidth="1"/>
    <col min="14349" max="14350" width="0" hidden="1" customWidth="1"/>
    <col min="14351" max="14352" width="8.85546875" customWidth="1"/>
    <col min="14353" max="14353" width="15.42578125" customWidth="1"/>
    <col min="14595" max="14595" width="2" customWidth="1"/>
    <col min="14596" max="14597" width="8.140625" customWidth="1"/>
    <col min="14598" max="14601" width="11.7109375" customWidth="1"/>
    <col min="14602" max="14602" width="15.42578125" customWidth="1"/>
    <col min="14603" max="14603" width="12.42578125" customWidth="1"/>
    <col min="14604" max="14604" width="13.42578125" customWidth="1"/>
    <col min="14605" max="14606" width="0" hidden="1" customWidth="1"/>
    <col min="14607" max="14608" width="8.85546875" customWidth="1"/>
    <col min="14609" max="14609" width="15.42578125" customWidth="1"/>
    <col min="14851" max="14851" width="2" customWidth="1"/>
    <col min="14852" max="14853" width="8.140625" customWidth="1"/>
    <col min="14854" max="14857" width="11.7109375" customWidth="1"/>
    <col min="14858" max="14858" width="15.42578125" customWidth="1"/>
    <col min="14859" max="14859" width="12.42578125" customWidth="1"/>
    <col min="14860" max="14860" width="13.42578125" customWidth="1"/>
    <col min="14861" max="14862" width="0" hidden="1" customWidth="1"/>
    <col min="14863" max="14864" width="8.85546875" customWidth="1"/>
    <col min="14865" max="14865" width="15.42578125" customWidth="1"/>
    <col min="15107" max="15107" width="2" customWidth="1"/>
    <col min="15108" max="15109" width="8.140625" customWidth="1"/>
    <col min="15110" max="15113" width="11.7109375" customWidth="1"/>
    <col min="15114" max="15114" width="15.42578125" customWidth="1"/>
    <col min="15115" max="15115" width="12.42578125" customWidth="1"/>
    <col min="15116" max="15116" width="13.42578125" customWidth="1"/>
    <col min="15117" max="15118" width="0" hidden="1" customWidth="1"/>
    <col min="15119" max="15120" width="8.85546875" customWidth="1"/>
    <col min="15121" max="15121" width="15.42578125" customWidth="1"/>
    <col min="15363" max="15363" width="2" customWidth="1"/>
    <col min="15364" max="15365" width="8.140625" customWidth="1"/>
    <col min="15366" max="15369" width="11.7109375" customWidth="1"/>
    <col min="15370" max="15370" width="15.42578125" customWidth="1"/>
    <col min="15371" max="15371" width="12.42578125" customWidth="1"/>
    <col min="15372" max="15372" width="13.42578125" customWidth="1"/>
    <col min="15373" max="15374" width="0" hidden="1" customWidth="1"/>
    <col min="15375" max="15376" width="8.85546875" customWidth="1"/>
    <col min="15377" max="15377" width="15.42578125" customWidth="1"/>
    <col min="15619" max="15619" width="2" customWidth="1"/>
    <col min="15620" max="15621" width="8.140625" customWidth="1"/>
    <col min="15622" max="15625" width="11.7109375" customWidth="1"/>
    <col min="15626" max="15626" width="15.42578125" customWidth="1"/>
    <col min="15627" max="15627" width="12.42578125" customWidth="1"/>
    <col min="15628" max="15628" width="13.42578125" customWidth="1"/>
    <col min="15629" max="15630" width="0" hidden="1" customWidth="1"/>
    <col min="15631" max="15632" width="8.85546875" customWidth="1"/>
    <col min="15633" max="15633" width="15.42578125" customWidth="1"/>
    <col min="15875" max="15875" width="2" customWidth="1"/>
    <col min="15876" max="15877" width="8.140625" customWidth="1"/>
    <col min="15878" max="15881" width="11.7109375" customWidth="1"/>
    <col min="15882" max="15882" width="15.42578125" customWidth="1"/>
    <col min="15883" max="15883" width="12.42578125" customWidth="1"/>
    <col min="15884" max="15884" width="13.42578125" customWidth="1"/>
    <col min="15885" max="15886" width="0" hidden="1" customWidth="1"/>
    <col min="15887" max="15888" width="8.85546875" customWidth="1"/>
    <col min="15889" max="15889" width="15.42578125" customWidth="1"/>
    <col min="16131" max="16131" width="2" customWidth="1"/>
    <col min="16132" max="16133" width="8.140625" customWidth="1"/>
    <col min="16134" max="16137" width="11.7109375" customWidth="1"/>
    <col min="16138" max="16138" width="15.42578125" customWidth="1"/>
    <col min="16139" max="16139" width="12.42578125" customWidth="1"/>
    <col min="16140" max="16140" width="13.42578125" customWidth="1"/>
    <col min="16141" max="16142" width="0" hidden="1" customWidth="1"/>
    <col min="16143" max="16144" width="8.85546875" customWidth="1"/>
    <col min="16145" max="16145" width="15.42578125" customWidth="1"/>
  </cols>
  <sheetData>
    <row r="1" spans="2:25" ht="15" customHeight="1">
      <c r="J1" s="29"/>
    </row>
    <row r="2" spans="2:25" ht="15" customHeight="1" thickBot="1">
      <c r="B2" s="25" t="s">
        <v>14</v>
      </c>
      <c r="J2" s="29"/>
      <c r="O2" s="84" t="s">
        <v>52</v>
      </c>
      <c r="P2" s="84" t="s">
        <v>381</v>
      </c>
    </row>
    <row r="3" spans="2:25" ht="15" customHeight="1">
      <c r="C3" s="25"/>
      <c r="D3" s="1"/>
      <c r="E3" s="1"/>
      <c r="G3" s="1"/>
      <c r="H3" s="1"/>
      <c r="I3" s="1"/>
      <c r="J3" s="1"/>
      <c r="K3" s="1"/>
      <c r="L3" s="1"/>
      <c r="M3" s="1"/>
      <c r="N3" s="1"/>
      <c r="O3" s="83" t="s">
        <v>379</v>
      </c>
      <c r="P3" s="83">
        <f>SUMIF($P$10:$P$170,O3,$R$10:$R$170)</f>
        <v>36</v>
      </c>
      <c r="Q3" s="1"/>
    </row>
    <row r="4" spans="2:25" ht="15" customHeight="1" thickBot="1">
      <c r="B4"/>
      <c r="C4"/>
      <c r="D4" s="1"/>
      <c r="E4" s="1"/>
      <c r="F4" s="1"/>
      <c r="G4" s="1"/>
      <c r="H4" s="26"/>
      <c r="J4" s="1"/>
      <c r="K4" s="1"/>
      <c r="L4" s="1"/>
      <c r="M4" s="1"/>
      <c r="N4" s="1"/>
      <c r="O4" s="81" t="s">
        <v>377</v>
      </c>
      <c r="P4" s="81">
        <f t="shared" ref="P4" si="0">SUMIF($P$10:$P$170,O4,$R$10:$R$170)</f>
        <v>109</v>
      </c>
    </row>
    <row r="5" spans="2:25" ht="15" customHeight="1">
      <c r="B5" s="27"/>
      <c r="C5"/>
      <c r="H5" s="30"/>
      <c r="I5" s="26" t="s">
        <v>40</v>
      </c>
      <c r="J5" s="30"/>
      <c r="M5" s="1"/>
      <c r="N5" s="1"/>
      <c r="O5" s="80" t="s">
        <v>380</v>
      </c>
      <c r="P5" s="79">
        <f>SUMIF($O$10:$O$170,O5,$R$10:$R$170)</f>
        <v>2</v>
      </c>
      <c r="Q5" s="26" t="s">
        <v>41</v>
      </c>
    </row>
    <row r="6" spans="2:25" ht="15" customHeight="1">
      <c r="B6" s="27"/>
      <c r="C6"/>
      <c r="E6" s="78" t="s">
        <v>42</v>
      </c>
      <c r="F6" s="78"/>
      <c r="G6" s="28">
        <f>SUBTOTAL(3,C10:C170)</f>
        <v>145</v>
      </c>
      <c r="H6" s="30"/>
      <c r="I6" s="30">
        <f>SUBTOTAL(1,I10:I170)</f>
        <v>575.66896551724142</v>
      </c>
      <c r="J6" s="30"/>
      <c r="M6" s="1"/>
      <c r="N6" s="1"/>
      <c r="O6" s="80" t="s">
        <v>378</v>
      </c>
      <c r="P6" s="79">
        <f>SUMIF($O$10:$O$170,O6,$R$10:$R$170)</f>
        <v>143</v>
      </c>
      <c r="Q6" s="31">
        <f>SUBTOTAL(9,Q10:Q170)</f>
        <v>1961.599999999999</v>
      </c>
      <c r="S6" s="32"/>
      <c r="T6" s="32"/>
      <c r="U6" s="32"/>
      <c r="V6" s="32"/>
      <c r="W6" s="32"/>
      <c r="X6" s="32"/>
      <c r="Y6" s="32"/>
    </row>
    <row r="7" spans="2:25" ht="11.25" customHeight="1">
      <c r="B7"/>
      <c r="C7"/>
      <c r="D7" s="1"/>
      <c r="E7" s="1"/>
      <c r="F7" s="1"/>
      <c r="G7" s="1"/>
      <c r="H7" s="1"/>
      <c r="I7" s="1"/>
      <c r="J7" s="1"/>
      <c r="K7" s="85" t="s">
        <v>382</v>
      </c>
      <c r="L7" s="1"/>
      <c r="M7" s="1"/>
      <c r="N7" s="1"/>
      <c r="O7" s="1"/>
      <c r="P7" s="1"/>
      <c r="Q7" s="1"/>
      <c r="S7" s="33"/>
      <c r="T7" s="33"/>
      <c r="U7" s="33"/>
      <c r="V7" s="33"/>
      <c r="W7" s="33"/>
      <c r="X7" s="33"/>
      <c r="Y7" s="33"/>
    </row>
    <row r="8" spans="2:25" ht="45.75" customHeight="1">
      <c r="B8" s="34" t="s">
        <v>43</v>
      </c>
      <c r="C8" s="35"/>
      <c r="D8" s="36" t="s">
        <v>46</v>
      </c>
      <c r="E8" s="36" t="s">
        <v>47</v>
      </c>
      <c r="F8" s="36" t="s">
        <v>44</v>
      </c>
      <c r="G8" s="36" t="s">
        <v>45</v>
      </c>
      <c r="H8" s="71" t="s">
        <v>55</v>
      </c>
      <c r="I8" s="36" t="s">
        <v>11</v>
      </c>
      <c r="J8" s="71" t="s">
        <v>55</v>
      </c>
      <c r="K8" s="36" t="s">
        <v>48</v>
      </c>
      <c r="L8" s="36" t="s">
        <v>49</v>
      </c>
      <c r="M8" s="37" t="s">
        <v>50</v>
      </c>
      <c r="N8" s="37" t="s">
        <v>51</v>
      </c>
      <c r="O8" s="38" t="s">
        <v>52</v>
      </c>
      <c r="P8" s="39"/>
      <c r="Q8" s="40" t="s">
        <v>53</v>
      </c>
      <c r="S8" s="33"/>
      <c r="T8" s="33"/>
      <c r="U8" s="33"/>
      <c r="V8" s="41"/>
      <c r="W8" s="41"/>
      <c r="X8" s="41"/>
      <c r="Y8" s="41"/>
    </row>
    <row r="9" spans="2:25" ht="9" customHeight="1">
      <c r="B9" s="42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/>
      <c r="S9" s="46" t="s">
        <v>3</v>
      </c>
      <c r="T9" s="46" t="s">
        <v>4</v>
      </c>
      <c r="U9" s="46" t="s">
        <v>5</v>
      </c>
      <c r="V9" s="46" t="s">
        <v>6</v>
      </c>
    </row>
    <row r="10" spans="2:25">
      <c r="B10" s="47">
        <v>1</v>
      </c>
      <c r="C10" s="48" t="s">
        <v>56</v>
      </c>
      <c r="D10" s="48" t="s">
        <v>594</v>
      </c>
      <c r="E10" s="48" t="s">
        <v>64</v>
      </c>
      <c r="F10" s="49">
        <v>1300</v>
      </c>
      <c r="G10" s="50">
        <v>1047</v>
      </c>
      <c r="H10" s="49">
        <f>G10-F10</f>
        <v>-253</v>
      </c>
      <c r="I10" s="49">
        <f>IF(H10&lt;0,(H10+2400),H10)</f>
        <v>2147</v>
      </c>
      <c r="J10" s="70">
        <v>22</v>
      </c>
      <c r="K10" s="48" t="str">
        <f>LEFT(F10,2)</f>
        <v>13</v>
      </c>
      <c r="L10" s="48" t="str">
        <f>LEFT(G10,2)</f>
        <v>10</v>
      </c>
      <c r="M10" s="48">
        <f>L10-K10</f>
        <v>-3</v>
      </c>
      <c r="N10" s="48" t="str">
        <f>RIGHT(H10,2)</f>
        <v>53</v>
      </c>
      <c r="O10" s="48" t="str">
        <f>IF(F10=0,"PERNOITE",IF(H10&lt;0,"PERNOITE","INTEGRAL"))</f>
        <v>PERNOITE</v>
      </c>
      <c r="P10" s="48" t="str">
        <f>IF(B10=1,"MENSALISTA",IF(B10=2,"EVENTUAL",IF(B10=3,"DIARISTA")))</f>
        <v>MENSALISTA</v>
      </c>
      <c r="Q10" s="51">
        <f>IF(P10="MENSALISTA",$V$10,IF(H10&lt;=100,$S$10,IF(H10&lt;=200,$S$11,IF(P10="EVENTUAL",($S$10+(M10-1)*$T$10),IF(P10="DIARISTA",$U$10)))))</f>
        <v>9.6</v>
      </c>
      <c r="R10" s="52">
        <v>1</v>
      </c>
      <c r="S10" s="53">
        <v>8</v>
      </c>
      <c r="T10" s="53">
        <v>2</v>
      </c>
      <c r="U10" s="53">
        <v>10</v>
      </c>
      <c r="V10" s="53">
        <v>9.6</v>
      </c>
    </row>
    <row r="11" spans="2:25">
      <c r="B11" s="47">
        <v>1</v>
      </c>
      <c r="C11" s="48" t="s">
        <v>82</v>
      </c>
      <c r="D11" s="48" t="s">
        <v>595</v>
      </c>
      <c r="E11" s="48" t="s">
        <v>60</v>
      </c>
      <c r="F11" s="49">
        <v>915</v>
      </c>
      <c r="G11" s="49">
        <v>905</v>
      </c>
      <c r="H11" s="49">
        <f>G11-F11</f>
        <v>-10</v>
      </c>
      <c r="I11" s="49">
        <f t="shared" ref="I11:I74" si="1">IF(H11&lt;0,(H11+2400),H11)</f>
        <v>2390</v>
      </c>
      <c r="J11" s="70">
        <v>24</v>
      </c>
      <c r="K11" s="48" t="str">
        <f t="shared" ref="K11:L13" si="2">LEFT(F11,1)</f>
        <v>9</v>
      </c>
      <c r="L11" s="48" t="str">
        <f t="shared" si="2"/>
        <v>9</v>
      </c>
      <c r="M11" s="48">
        <f>L11-K11</f>
        <v>0</v>
      </c>
      <c r="N11" s="48" t="str">
        <f>RIGHT(H11,2)</f>
        <v>10</v>
      </c>
      <c r="O11" s="48" t="str">
        <f>IF(F11=0,"PERNOITE",IF(H11&lt;0,"PERNOITE","INTEGRAL"))</f>
        <v>PERNOITE</v>
      </c>
      <c r="P11" s="48" t="str">
        <f>IF(B11=1,"MENSALISTA",IF(B11=2,"EVENTUAL",IF(B11=3,"DIARISTA")))</f>
        <v>MENSALISTA</v>
      </c>
      <c r="Q11" s="51">
        <f t="shared" ref="Q11:Q74" si="3">IF(P11="MENSALISTA",$V$10,IF(H11&lt;=100,$S$10,IF(H11&lt;=200,$S$11,IF(P11="EVENTUAL",($S$10+(M11-1)*$T$10),IF(P11="DIARISTA",$U$10)))))</f>
        <v>9.6</v>
      </c>
      <c r="R11" s="52">
        <v>1</v>
      </c>
      <c r="S11" s="53">
        <f>S10+T10</f>
        <v>10</v>
      </c>
      <c r="T11" s="53"/>
      <c r="U11" s="53"/>
      <c r="V11" s="53"/>
    </row>
    <row r="12" spans="2:25">
      <c r="B12" s="47">
        <v>2</v>
      </c>
      <c r="C12" s="48" t="s">
        <v>82</v>
      </c>
      <c r="D12" s="48" t="s">
        <v>596</v>
      </c>
      <c r="E12" s="48" t="s">
        <v>62</v>
      </c>
      <c r="F12" s="49">
        <v>830</v>
      </c>
      <c r="G12" s="49">
        <v>905</v>
      </c>
      <c r="H12" s="49">
        <f>G12-F12</f>
        <v>75</v>
      </c>
      <c r="I12" s="49">
        <f t="shared" si="1"/>
        <v>75</v>
      </c>
      <c r="J12" s="70">
        <v>1</v>
      </c>
      <c r="K12" s="48" t="str">
        <f t="shared" si="2"/>
        <v>8</v>
      </c>
      <c r="L12" s="48" t="str">
        <f t="shared" si="2"/>
        <v>9</v>
      </c>
      <c r="M12" s="48">
        <f>L12-K12</f>
        <v>1</v>
      </c>
      <c r="N12" s="48" t="str">
        <f>RIGHT(H12,2)</f>
        <v>75</v>
      </c>
      <c r="O12" s="48" t="str">
        <f>IF(F12=0,"PERNOITE",IF(H12&lt;0,"PERNOITE","INTEGRAL"))</f>
        <v>INTEGRAL</v>
      </c>
      <c r="P12" s="48" t="str">
        <f>IF(B12=1,"MENSALISTA",IF(B12=2,"EVENTUAL",IF(B12=3,"DIARISTA")))</f>
        <v>EVENTUAL</v>
      </c>
      <c r="Q12" s="51">
        <f t="shared" si="3"/>
        <v>8</v>
      </c>
      <c r="R12" s="52">
        <v>1</v>
      </c>
      <c r="S12" s="53"/>
      <c r="T12" s="53"/>
      <c r="U12" s="53"/>
      <c r="V12" s="53"/>
    </row>
    <row r="13" spans="2:25">
      <c r="B13" s="47">
        <v>2</v>
      </c>
      <c r="C13" s="48" t="s">
        <v>82</v>
      </c>
      <c r="D13" s="48" t="s">
        <v>597</v>
      </c>
      <c r="E13" s="48" t="s">
        <v>419</v>
      </c>
      <c r="F13" s="49">
        <v>845</v>
      </c>
      <c r="G13" s="49">
        <v>917</v>
      </c>
      <c r="H13" s="49">
        <f>G13-F13</f>
        <v>72</v>
      </c>
      <c r="I13" s="49">
        <f t="shared" si="1"/>
        <v>72</v>
      </c>
      <c r="J13" s="70">
        <v>1</v>
      </c>
      <c r="K13" s="48" t="str">
        <f t="shared" si="2"/>
        <v>8</v>
      </c>
      <c r="L13" s="48" t="str">
        <f t="shared" si="2"/>
        <v>9</v>
      </c>
      <c r="M13" s="48">
        <f>L13-K13</f>
        <v>1</v>
      </c>
      <c r="N13" s="48" t="str">
        <f>RIGHT(H13,2)</f>
        <v>72</v>
      </c>
      <c r="O13" s="48" t="str">
        <f>IF(F13=0,"PERNOITE",IF(H13&lt;0,"PERNOITE","INTEGRAL"))</f>
        <v>INTEGRAL</v>
      </c>
      <c r="P13" s="48" t="str">
        <f>IF(B13=1,"MENSALISTA",IF(B13=2,"EVENTUAL",IF(B13=3,"DIARISTA")))</f>
        <v>EVENTUAL</v>
      </c>
      <c r="Q13" s="51">
        <f t="shared" si="3"/>
        <v>8</v>
      </c>
      <c r="R13" s="52">
        <v>1</v>
      </c>
      <c r="S13" s="53"/>
      <c r="T13" s="53"/>
      <c r="U13" s="53"/>
      <c r="V13" s="53"/>
    </row>
    <row r="14" spans="2:25">
      <c r="B14" s="47">
        <v>2</v>
      </c>
      <c r="C14" s="48" t="s">
        <v>82</v>
      </c>
      <c r="D14" s="48" t="s">
        <v>598</v>
      </c>
      <c r="E14" s="48" t="s">
        <v>66</v>
      </c>
      <c r="F14" s="49">
        <v>845</v>
      </c>
      <c r="G14" s="49">
        <v>1000</v>
      </c>
      <c r="H14" s="49">
        <f>G14-F14</f>
        <v>155</v>
      </c>
      <c r="I14" s="49">
        <f t="shared" si="1"/>
        <v>155</v>
      </c>
      <c r="J14" s="70">
        <v>2</v>
      </c>
      <c r="K14" s="48" t="str">
        <f>LEFT(F14,1)</f>
        <v>8</v>
      </c>
      <c r="L14" s="48" t="str">
        <f t="shared" ref="L14:L77" si="4">LEFT(G14,2)</f>
        <v>10</v>
      </c>
      <c r="M14" s="48">
        <f t="shared" ref="M14:M77" si="5">L14-K14</f>
        <v>2</v>
      </c>
      <c r="N14" s="48" t="str">
        <f t="shared" ref="N14:N77" si="6">RIGHT(H14,2)</f>
        <v>55</v>
      </c>
      <c r="O14" s="48" t="str">
        <f>IF(F14=0,"PERNOITE",IF(H14&lt;0,"PERNOITE","INTEGRAL"))</f>
        <v>INTEGRAL</v>
      </c>
      <c r="P14" s="48" t="str">
        <f t="shared" ref="P14:P27" si="7">IF(B14=1,"MENSALISTA",IF(B14=2,"EVENTUAL",IF(B14=3,"DIARISTA")))</f>
        <v>EVENTUAL</v>
      </c>
      <c r="Q14" s="51">
        <f t="shared" si="3"/>
        <v>10</v>
      </c>
      <c r="R14" s="52">
        <v>1</v>
      </c>
    </row>
    <row r="15" spans="2:25">
      <c r="B15" s="47">
        <v>2</v>
      </c>
      <c r="C15" s="48" t="s">
        <v>82</v>
      </c>
      <c r="D15" s="48" t="s">
        <v>599</v>
      </c>
      <c r="E15" s="48" t="s">
        <v>78</v>
      </c>
      <c r="F15" s="49">
        <v>800</v>
      </c>
      <c r="G15" s="49">
        <v>1009</v>
      </c>
      <c r="H15" s="49">
        <f t="shared" ref="H15:H78" si="8">G15-F15</f>
        <v>209</v>
      </c>
      <c r="I15" s="49">
        <f t="shared" si="1"/>
        <v>209</v>
      </c>
      <c r="J15" s="70">
        <v>3</v>
      </c>
      <c r="K15" s="48" t="str">
        <f>LEFT(F15,1)</f>
        <v>8</v>
      </c>
      <c r="L15" s="48" t="str">
        <f t="shared" si="4"/>
        <v>10</v>
      </c>
      <c r="M15" s="48">
        <f t="shared" si="5"/>
        <v>2</v>
      </c>
      <c r="N15" s="48" t="str">
        <f t="shared" si="6"/>
        <v>09</v>
      </c>
      <c r="O15" s="48" t="str">
        <f>IF(F15=0,"PERNOITE",IF(H15&lt;0,"PERNOITE","INTEGRAL"))</f>
        <v>INTEGRAL</v>
      </c>
      <c r="P15" s="48" t="str">
        <f t="shared" si="7"/>
        <v>EVENTUAL</v>
      </c>
      <c r="Q15" s="51">
        <f t="shared" si="3"/>
        <v>10</v>
      </c>
      <c r="R15" s="52">
        <v>1</v>
      </c>
      <c r="S15" s="72" t="s">
        <v>373</v>
      </c>
      <c r="T15" s="73"/>
    </row>
    <row r="16" spans="2:25">
      <c r="B16" s="47">
        <v>2</v>
      </c>
      <c r="C16" s="48" t="s">
        <v>82</v>
      </c>
      <c r="D16" s="48" t="s">
        <v>600</v>
      </c>
      <c r="E16" s="48" t="s">
        <v>419</v>
      </c>
      <c r="F16" s="49">
        <v>845</v>
      </c>
      <c r="G16" s="49">
        <v>1010</v>
      </c>
      <c r="H16" s="49">
        <f t="shared" si="8"/>
        <v>165</v>
      </c>
      <c r="I16" s="49">
        <f t="shared" si="1"/>
        <v>165</v>
      </c>
      <c r="J16" s="70">
        <v>2</v>
      </c>
      <c r="K16" s="48" t="str">
        <f>LEFT(F16,1)</f>
        <v>8</v>
      </c>
      <c r="L16" s="48" t="str">
        <f t="shared" si="4"/>
        <v>10</v>
      </c>
      <c r="M16" s="48">
        <f t="shared" si="5"/>
        <v>2</v>
      </c>
      <c r="N16" s="48" t="str">
        <f t="shared" si="6"/>
        <v>65</v>
      </c>
      <c r="O16" s="48" t="str">
        <f>IF(F16=0,"PERNOITE",IF(H16&lt;0,"PERNOITE","INTEGRAL"))</f>
        <v>INTEGRAL</v>
      </c>
      <c r="P16" s="48" t="str">
        <f t="shared" si="7"/>
        <v>EVENTUAL</v>
      </c>
      <c r="Q16" s="51">
        <f t="shared" si="3"/>
        <v>10</v>
      </c>
      <c r="R16" s="52">
        <v>1</v>
      </c>
      <c r="S16" s="74">
        <v>1</v>
      </c>
      <c r="T16" s="75" t="s">
        <v>374</v>
      </c>
    </row>
    <row r="17" spans="2:20">
      <c r="B17" s="47">
        <v>2</v>
      </c>
      <c r="C17" s="48" t="s">
        <v>82</v>
      </c>
      <c r="D17" s="48" t="s">
        <v>601</v>
      </c>
      <c r="E17" s="48" t="s">
        <v>78</v>
      </c>
      <c r="F17" s="49">
        <v>1000</v>
      </c>
      <c r="G17" s="49">
        <v>1103</v>
      </c>
      <c r="H17" s="49">
        <f t="shared" si="8"/>
        <v>103</v>
      </c>
      <c r="I17" s="49">
        <f t="shared" si="1"/>
        <v>103</v>
      </c>
      <c r="J17" s="70">
        <v>2</v>
      </c>
      <c r="K17" s="48" t="str">
        <f t="shared" ref="K17:K74" si="9">LEFT(F17,2)</f>
        <v>10</v>
      </c>
      <c r="L17" s="48" t="str">
        <f t="shared" si="4"/>
        <v>11</v>
      </c>
      <c r="M17" s="48">
        <f t="shared" si="5"/>
        <v>1</v>
      </c>
      <c r="N17" s="48" t="str">
        <f t="shared" si="6"/>
        <v>03</v>
      </c>
      <c r="O17" s="48" t="str">
        <f>IF(F17=0,"PERNOITE",IF(H17&lt;0,"PERNOITE","INTEGRAL"))</f>
        <v>INTEGRAL</v>
      </c>
      <c r="P17" s="48" t="str">
        <f t="shared" si="7"/>
        <v>EVENTUAL</v>
      </c>
      <c r="Q17" s="51">
        <f t="shared" si="3"/>
        <v>10</v>
      </c>
      <c r="R17" s="52">
        <v>1</v>
      </c>
      <c r="S17" s="74">
        <v>2</v>
      </c>
      <c r="T17" s="75" t="s">
        <v>375</v>
      </c>
    </row>
    <row r="18" spans="2:20">
      <c r="B18" s="47">
        <v>2</v>
      </c>
      <c r="C18" s="48" t="s">
        <v>82</v>
      </c>
      <c r="D18" s="48" t="s">
        <v>602</v>
      </c>
      <c r="E18" s="48" t="s">
        <v>60</v>
      </c>
      <c r="F18" s="49">
        <v>1130</v>
      </c>
      <c r="G18" s="49">
        <v>1237</v>
      </c>
      <c r="H18" s="49">
        <f t="shared" si="8"/>
        <v>107</v>
      </c>
      <c r="I18" s="49">
        <f t="shared" si="1"/>
        <v>107</v>
      </c>
      <c r="J18" s="70">
        <v>2</v>
      </c>
      <c r="K18" s="48" t="str">
        <f t="shared" si="9"/>
        <v>11</v>
      </c>
      <c r="L18" s="48" t="str">
        <f t="shared" si="4"/>
        <v>12</v>
      </c>
      <c r="M18" s="48">
        <f t="shared" si="5"/>
        <v>1</v>
      </c>
      <c r="N18" s="48" t="str">
        <f t="shared" si="6"/>
        <v>07</v>
      </c>
      <c r="O18" s="48" t="str">
        <f>IF(F18=0,"PERNOITE",IF(H18&lt;0,"PERNOITE","INTEGRAL"))</f>
        <v>INTEGRAL</v>
      </c>
      <c r="P18" s="48" t="str">
        <f t="shared" si="7"/>
        <v>EVENTUAL</v>
      </c>
      <c r="Q18" s="51">
        <f t="shared" si="3"/>
        <v>10</v>
      </c>
      <c r="R18" s="52">
        <v>1</v>
      </c>
      <c r="S18" s="76">
        <v>3</v>
      </c>
      <c r="T18" s="77" t="s">
        <v>376</v>
      </c>
    </row>
    <row r="19" spans="2:20">
      <c r="B19" s="47">
        <v>2</v>
      </c>
      <c r="C19" s="48" t="s">
        <v>82</v>
      </c>
      <c r="D19" s="48" t="s">
        <v>603</v>
      </c>
      <c r="E19" s="48" t="s">
        <v>60</v>
      </c>
      <c r="F19" s="49">
        <v>1230</v>
      </c>
      <c r="G19" s="49">
        <v>1240</v>
      </c>
      <c r="H19" s="49">
        <f t="shared" si="8"/>
        <v>10</v>
      </c>
      <c r="I19" s="49">
        <f t="shared" si="1"/>
        <v>10</v>
      </c>
      <c r="J19" s="70">
        <v>1</v>
      </c>
      <c r="K19" s="48" t="str">
        <f t="shared" si="9"/>
        <v>12</v>
      </c>
      <c r="L19" s="48" t="str">
        <f t="shared" si="4"/>
        <v>12</v>
      </c>
      <c r="M19" s="48">
        <f t="shared" si="5"/>
        <v>0</v>
      </c>
      <c r="N19" s="48" t="str">
        <f t="shared" si="6"/>
        <v>10</v>
      </c>
      <c r="O19" s="48" t="str">
        <f>IF(F19=0,"PERNOITE",IF(H19&lt;0,"PERNOITE","INTEGRAL"))</f>
        <v>INTEGRAL</v>
      </c>
      <c r="P19" s="48" t="str">
        <f t="shared" si="7"/>
        <v>EVENTUAL</v>
      </c>
      <c r="Q19" s="51">
        <f t="shared" si="3"/>
        <v>8</v>
      </c>
      <c r="R19" s="52">
        <v>1</v>
      </c>
    </row>
    <row r="20" spans="2:20">
      <c r="B20" s="47">
        <v>2</v>
      </c>
      <c r="C20" s="48" t="s">
        <v>82</v>
      </c>
      <c r="D20" s="48" t="s">
        <v>604</v>
      </c>
      <c r="E20" s="48" t="s">
        <v>419</v>
      </c>
      <c r="F20" s="49">
        <v>845</v>
      </c>
      <c r="G20" s="49">
        <v>1245</v>
      </c>
      <c r="H20" s="49">
        <f t="shared" si="8"/>
        <v>400</v>
      </c>
      <c r="I20" s="49">
        <f t="shared" si="1"/>
        <v>400</v>
      </c>
      <c r="J20" s="70">
        <v>4</v>
      </c>
      <c r="K20" s="48" t="str">
        <f>LEFT(F20,1)</f>
        <v>8</v>
      </c>
      <c r="L20" s="48" t="str">
        <f t="shared" si="4"/>
        <v>12</v>
      </c>
      <c r="M20" s="48">
        <f t="shared" si="5"/>
        <v>4</v>
      </c>
      <c r="N20" s="48" t="str">
        <f t="shared" si="6"/>
        <v>00</v>
      </c>
      <c r="O20" s="48" t="str">
        <f>IF(F20=0,"PERNOITE",IF(H20&lt;0,"PERNOITE","INTEGRAL"))</f>
        <v>INTEGRAL</v>
      </c>
      <c r="P20" s="48" t="str">
        <f t="shared" si="7"/>
        <v>EVENTUAL</v>
      </c>
      <c r="Q20" s="51">
        <f t="shared" si="3"/>
        <v>14</v>
      </c>
      <c r="R20" s="52">
        <v>1</v>
      </c>
    </row>
    <row r="21" spans="2:20">
      <c r="B21" s="47">
        <v>2</v>
      </c>
      <c r="C21" s="48" t="s">
        <v>82</v>
      </c>
      <c r="D21" s="48" t="s">
        <v>605</v>
      </c>
      <c r="E21" s="48" t="s">
        <v>419</v>
      </c>
      <c r="F21" s="49">
        <v>1230</v>
      </c>
      <c r="G21" s="49">
        <v>1247</v>
      </c>
      <c r="H21" s="49">
        <f t="shared" si="8"/>
        <v>17</v>
      </c>
      <c r="I21" s="49">
        <f t="shared" si="1"/>
        <v>17</v>
      </c>
      <c r="J21" s="70">
        <v>1</v>
      </c>
      <c r="K21" s="48" t="str">
        <f t="shared" si="9"/>
        <v>12</v>
      </c>
      <c r="L21" s="48" t="str">
        <f t="shared" si="4"/>
        <v>12</v>
      </c>
      <c r="M21" s="48">
        <f t="shared" si="5"/>
        <v>0</v>
      </c>
      <c r="N21" s="48" t="str">
        <f t="shared" si="6"/>
        <v>17</v>
      </c>
      <c r="O21" s="48" t="str">
        <f>IF(F21=0,"PERNOITE",IF(H21&lt;0,"PERNOITE","INTEGRAL"))</f>
        <v>INTEGRAL</v>
      </c>
      <c r="P21" s="48" t="str">
        <f t="shared" si="7"/>
        <v>EVENTUAL</v>
      </c>
      <c r="Q21" s="51">
        <f t="shared" si="3"/>
        <v>8</v>
      </c>
      <c r="R21" s="52">
        <v>1</v>
      </c>
    </row>
    <row r="22" spans="2:20">
      <c r="B22" s="47">
        <v>2</v>
      </c>
      <c r="C22" s="48" t="s">
        <v>82</v>
      </c>
      <c r="D22" s="48" t="s">
        <v>606</v>
      </c>
      <c r="E22" s="48" t="s">
        <v>66</v>
      </c>
      <c r="F22" s="49">
        <v>930</v>
      </c>
      <c r="G22" s="49">
        <v>1304</v>
      </c>
      <c r="H22" s="49">
        <f t="shared" si="8"/>
        <v>374</v>
      </c>
      <c r="I22" s="49">
        <f t="shared" si="1"/>
        <v>374</v>
      </c>
      <c r="J22" s="70">
        <v>4</v>
      </c>
      <c r="K22" s="48" t="str">
        <f>LEFT(F22,1)</f>
        <v>9</v>
      </c>
      <c r="L22" s="48" t="str">
        <f t="shared" si="4"/>
        <v>13</v>
      </c>
      <c r="M22" s="48">
        <f t="shared" si="5"/>
        <v>4</v>
      </c>
      <c r="N22" s="48" t="str">
        <f t="shared" si="6"/>
        <v>74</v>
      </c>
      <c r="O22" s="48" t="str">
        <f>IF(F22=0,"PERNOITE",IF(H22&lt;0,"PERNOITE","INTEGRAL"))</f>
        <v>INTEGRAL</v>
      </c>
      <c r="P22" s="48" t="str">
        <f t="shared" si="7"/>
        <v>EVENTUAL</v>
      </c>
      <c r="Q22" s="51">
        <f t="shared" si="3"/>
        <v>14</v>
      </c>
      <c r="R22" s="52">
        <v>1</v>
      </c>
    </row>
    <row r="23" spans="2:20">
      <c r="B23" s="47">
        <v>2</v>
      </c>
      <c r="C23" s="48" t="s">
        <v>82</v>
      </c>
      <c r="D23" s="48" t="s">
        <v>607</v>
      </c>
      <c r="E23" s="48" t="s">
        <v>66</v>
      </c>
      <c r="F23" s="49">
        <v>945</v>
      </c>
      <c r="G23" s="49">
        <v>1313</v>
      </c>
      <c r="H23" s="49">
        <f t="shared" si="8"/>
        <v>368</v>
      </c>
      <c r="I23" s="49">
        <f t="shared" si="1"/>
        <v>368</v>
      </c>
      <c r="J23" s="70">
        <v>4</v>
      </c>
      <c r="K23" s="48" t="str">
        <f>LEFT(F23,1)</f>
        <v>9</v>
      </c>
      <c r="L23" s="48" t="str">
        <f t="shared" si="4"/>
        <v>13</v>
      </c>
      <c r="M23" s="48">
        <f t="shared" si="5"/>
        <v>4</v>
      </c>
      <c r="N23" s="48" t="str">
        <f t="shared" si="6"/>
        <v>68</v>
      </c>
      <c r="O23" s="48" t="str">
        <f>IF(F23=0,"PERNOITE",IF(H23&lt;0,"PERNOITE","INTEGRAL"))</f>
        <v>INTEGRAL</v>
      </c>
      <c r="P23" s="48" t="str">
        <f t="shared" si="7"/>
        <v>EVENTUAL</v>
      </c>
      <c r="Q23" s="51">
        <f t="shared" si="3"/>
        <v>14</v>
      </c>
      <c r="R23" s="52">
        <v>1</v>
      </c>
    </row>
    <row r="24" spans="2:20">
      <c r="B24" s="47">
        <v>2</v>
      </c>
      <c r="C24" s="48" t="s">
        <v>82</v>
      </c>
      <c r="D24" s="48" t="s">
        <v>608</v>
      </c>
      <c r="E24" s="48" t="s">
        <v>62</v>
      </c>
      <c r="F24" s="49">
        <v>1430</v>
      </c>
      <c r="G24" s="49">
        <v>1440</v>
      </c>
      <c r="H24" s="49">
        <f t="shared" si="8"/>
        <v>10</v>
      </c>
      <c r="I24" s="49">
        <f t="shared" si="1"/>
        <v>10</v>
      </c>
      <c r="J24" s="70">
        <v>1</v>
      </c>
      <c r="K24" s="48" t="str">
        <f t="shared" si="9"/>
        <v>14</v>
      </c>
      <c r="L24" s="48" t="str">
        <f t="shared" si="4"/>
        <v>14</v>
      </c>
      <c r="M24" s="48">
        <f t="shared" si="5"/>
        <v>0</v>
      </c>
      <c r="N24" s="48" t="str">
        <f t="shared" si="6"/>
        <v>10</v>
      </c>
      <c r="O24" s="48" t="str">
        <f>IF(F24=0,"PERNOITE",IF(H24&lt;0,"PERNOITE","INTEGRAL"))</f>
        <v>INTEGRAL</v>
      </c>
      <c r="P24" s="48" t="str">
        <f t="shared" si="7"/>
        <v>EVENTUAL</v>
      </c>
      <c r="Q24" s="51">
        <f t="shared" si="3"/>
        <v>8</v>
      </c>
      <c r="R24" s="52">
        <v>1</v>
      </c>
    </row>
    <row r="25" spans="2:20">
      <c r="B25" s="47">
        <v>2</v>
      </c>
      <c r="C25" s="48" t="s">
        <v>82</v>
      </c>
      <c r="D25" s="48" t="s">
        <v>609</v>
      </c>
      <c r="E25" s="48" t="s">
        <v>60</v>
      </c>
      <c r="F25" s="49">
        <v>930</v>
      </c>
      <c r="G25" s="49">
        <v>1459</v>
      </c>
      <c r="H25" s="49">
        <f t="shared" si="8"/>
        <v>529</v>
      </c>
      <c r="I25" s="49">
        <f t="shared" si="1"/>
        <v>529</v>
      </c>
      <c r="J25" s="70">
        <v>6</v>
      </c>
      <c r="K25" s="48" t="str">
        <f>LEFT(F25,1)</f>
        <v>9</v>
      </c>
      <c r="L25" s="48" t="str">
        <f t="shared" si="4"/>
        <v>14</v>
      </c>
      <c r="M25" s="48">
        <f t="shared" si="5"/>
        <v>5</v>
      </c>
      <c r="N25" s="48" t="str">
        <f t="shared" si="6"/>
        <v>29</v>
      </c>
      <c r="O25" s="48" t="str">
        <f>IF(F25=0,"PERNOITE",IF(H25&lt;0,"PERNOITE","INTEGRAL"))</f>
        <v>INTEGRAL</v>
      </c>
      <c r="P25" s="48" t="str">
        <f t="shared" si="7"/>
        <v>EVENTUAL</v>
      </c>
      <c r="Q25" s="51">
        <f t="shared" si="3"/>
        <v>16</v>
      </c>
      <c r="R25" s="52">
        <v>1</v>
      </c>
    </row>
    <row r="26" spans="2:20">
      <c r="B26" s="47">
        <v>2</v>
      </c>
      <c r="C26" s="48" t="s">
        <v>82</v>
      </c>
      <c r="D26" s="48" t="s">
        <v>610</v>
      </c>
      <c r="E26" s="48" t="s">
        <v>64</v>
      </c>
      <c r="F26" s="49">
        <v>800</v>
      </c>
      <c r="G26" s="49">
        <v>1508</v>
      </c>
      <c r="H26" s="49">
        <f t="shared" si="8"/>
        <v>708</v>
      </c>
      <c r="I26" s="49">
        <f t="shared" si="1"/>
        <v>708</v>
      </c>
      <c r="J26" s="70">
        <v>8</v>
      </c>
      <c r="K26" s="48" t="str">
        <f>LEFT(F26,1)</f>
        <v>8</v>
      </c>
      <c r="L26" s="48" t="str">
        <f t="shared" si="4"/>
        <v>15</v>
      </c>
      <c r="M26" s="48">
        <f t="shared" si="5"/>
        <v>7</v>
      </c>
      <c r="N26" s="48" t="str">
        <f t="shared" si="6"/>
        <v>08</v>
      </c>
      <c r="O26" s="48" t="str">
        <f>IF(F26=0,"PERNOITE",IF(H26&lt;0,"PERNOITE","INTEGRAL"))</f>
        <v>INTEGRAL</v>
      </c>
      <c r="P26" s="48" t="str">
        <f t="shared" si="7"/>
        <v>EVENTUAL</v>
      </c>
      <c r="Q26" s="51">
        <f t="shared" si="3"/>
        <v>20</v>
      </c>
      <c r="R26" s="52">
        <v>1</v>
      </c>
    </row>
    <row r="27" spans="2:20">
      <c r="B27" s="47">
        <v>2</v>
      </c>
      <c r="C27" s="48" t="s">
        <v>82</v>
      </c>
      <c r="D27" s="48" t="s">
        <v>611</v>
      </c>
      <c r="E27" s="48" t="s">
        <v>60</v>
      </c>
      <c r="F27" s="49">
        <v>1400</v>
      </c>
      <c r="G27" s="49">
        <v>1509</v>
      </c>
      <c r="H27" s="49">
        <f t="shared" si="8"/>
        <v>109</v>
      </c>
      <c r="I27" s="49">
        <f t="shared" si="1"/>
        <v>109</v>
      </c>
      <c r="J27" s="70">
        <v>2</v>
      </c>
      <c r="K27" s="48" t="str">
        <f t="shared" si="9"/>
        <v>14</v>
      </c>
      <c r="L27" s="48" t="str">
        <f t="shared" si="4"/>
        <v>15</v>
      </c>
      <c r="M27" s="48">
        <f t="shared" si="5"/>
        <v>1</v>
      </c>
      <c r="N27" s="48" t="str">
        <f t="shared" si="6"/>
        <v>09</v>
      </c>
      <c r="O27" s="48" t="str">
        <f>IF(F27=0,"PERNOITE",IF(H27&lt;0,"PERNOITE","INTEGRAL"))</f>
        <v>INTEGRAL</v>
      </c>
      <c r="P27" s="48" t="str">
        <f t="shared" si="7"/>
        <v>EVENTUAL</v>
      </c>
      <c r="Q27" s="51">
        <f t="shared" si="3"/>
        <v>10</v>
      </c>
      <c r="R27" s="52">
        <v>1</v>
      </c>
    </row>
    <row r="28" spans="2:20">
      <c r="B28" s="47">
        <v>2</v>
      </c>
      <c r="C28" s="48" t="s">
        <v>82</v>
      </c>
      <c r="D28" s="48" t="s">
        <v>612</v>
      </c>
      <c r="E28" s="48" t="s">
        <v>78</v>
      </c>
      <c r="F28" s="49">
        <v>930</v>
      </c>
      <c r="G28" s="49">
        <v>1509</v>
      </c>
      <c r="H28" s="49">
        <f t="shared" si="8"/>
        <v>579</v>
      </c>
      <c r="I28" s="49">
        <f t="shared" si="1"/>
        <v>579</v>
      </c>
      <c r="J28" s="70">
        <v>6</v>
      </c>
      <c r="K28" s="48" t="str">
        <f>LEFT(F28,1)</f>
        <v>9</v>
      </c>
      <c r="L28" s="48" t="str">
        <f t="shared" si="4"/>
        <v>15</v>
      </c>
      <c r="M28" s="48">
        <f t="shared" si="5"/>
        <v>6</v>
      </c>
      <c r="N28" s="48" t="str">
        <f t="shared" si="6"/>
        <v>79</v>
      </c>
      <c r="O28" s="48" t="str">
        <f>IF(F28=0,"PERNOITE",IF(H28&lt;0,"PERNOITE","INTEGRAL"))</f>
        <v>INTEGRAL</v>
      </c>
      <c r="P28" s="48" t="str">
        <f>IF(B28=1,"MENSALISTA",IF(B28=2,"EVENTUAL",IF(B28=3,"DIARISTA")))</f>
        <v>EVENTUAL</v>
      </c>
      <c r="Q28" s="51">
        <f t="shared" si="3"/>
        <v>18</v>
      </c>
      <c r="R28" s="52">
        <v>1</v>
      </c>
    </row>
    <row r="29" spans="2:20">
      <c r="B29" s="47">
        <v>2</v>
      </c>
      <c r="C29" s="48" t="s">
        <v>82</v>
      </c>
      <c r="D29" s="48" t="s">
        <v>613</v>
      </c>
      <c r="E29" s="48" t="s">
        <v>60</v>
      </c>
      <c r="F29" s="49">
        <v>1000</v>
      </c>
      <c r="G29" s="49">
        <v>1524</v>
      </c>
      <c r="H29" s="49">
        <f t="shared" si="8"/>
        <v>524</v>
      </c>
      <c r="I29" s="49">
        <f t="shared" si="1"/>
        <v>524</v>
      </c>
      <c r="J29" s="70">
        <v>6</v>
      </c>
      <c r="K29" s="48" t="str">
        <f t="shared" si="9"/>
        <v>10</v>
      </c>
      <c r="L29" s="48" t="str">
        <f t="shared" si="4"/>
        <v>15</v>
      </c>
      <c r="M29" s="48">
        <f t="shared" si="5"/>
        <v>5</v>
      </c>
      <c r="N29" s="48" t="str">
        <f t="shared" si="6"/>
        <v>24</v>
      </c>
      <c r="O29" s="48" t="str">
        <f>IF(F29=0,"PERNOITE",IF(H29&lt;0,"PERNOITE","INTEGRAL"))</f>
        <v>INTEGRAL</v>
      </c>
      <c r="P29" s="48" t="str">
        <f>IF(B29=1,"MENSALISTA",IF(B29=2,"EVENTUAL",IF(B29=3,"DIARISTA")))</f>
        <v>EVENTUAL</v>
      </c>
      <c r="Q29" s="51">
        <f t="shared" si="3"/>
        <v>16</v>
      </c>
      <c r="R29" s="52">
        <v>1</v>
      </c>
    </row>
    <row r="30" spans="2:20">
      <c r="B30" s="47">
        <v>2</v>
      </c>
      <c r="C30" s="48" t="s">
        <v>82</v>
      </c>
      <c r="D30" s="48" t="s">
        <v>614</v>
      </c>
      <c r="E30" s="48" t="s">
        <v>66</v>
      </c>
      <c r="F30" s="49">
        <v>1415</v>
      </c>
      <c r="G30" s="49">
        <v>1525</v>
      </c>
      <c r="H30" s="49">
        <f t="shared" si="8"/>
        <v>110</v>
      </c>
      <c r="I30" s="49">
        <f t="shared" si="1"/>
        <v>110</v>
      </c>
      <c r="J30" s="70">
        <v>2</v>
      </c>
      <c r="K30" s="48" t="str">
        <f t="shared" si="9"/>
        <v>14</v>
      </c>
      <c r="L30" s="48" t="str">
        <f t="shared" si="4"/>
        <v>15</v>
      </c>
      <c r="M30" s="48">
        <f t="shared" si="5"/>
        <v>1</v>
      </c>
      <c r="N30" s="48" t="str">
        <f t="shared" si="6"/>
        <v>10</v>
      </c>
      <c r="O30" s="48" t="str">
        <f>IF(F30=0,"PERNOITE",IF(H30&lt;0,"PERNOITE","INTEGRAL"))</f>
        <v>INTEGRAL</v>
      </c>
      <c r="P30" s="48" t="str">
        <f>IF(B30=1,"MENSALISTA",IF(B30=2,"EVENTUAL",IF(B30=3,"DIARISTA")))</f>
        <v>EVENTUAL</v>
      </c>
      <c r="Q30" s="51">
        <f t="shared" si="3"/>
        <v>10</v>
      </c>
      <c r="R30" s="52">
        <v>1</v>
      </c>
    </row>
    <row r="31" spans="2:20">
      <c r="B31" s="47">
        <v>2</v>
      </c>
      <c r="C31" s="48" t="s">
        <v>82</v>
      </c>
      <c r="D31" s="48" t="s">
        <v>615</v>
      </c>
      <c r="E31" s="48" t="s">
        <v>616</v>
      </c>
      <c r="F31" s="49">
        <v>1230</v>
      </c>
      <c r="G31" s="49">
        <v>1534</v>
      </c>
      <c r="H31" s="49">
        <f t="shared" si="8"/>
        <v>304</v>
      </c>
      <c r="I31" s="49">
        <f t="shared" si="1"/>
        <v>304</v>
      </c>
      <c r="J31" s="70">
        <v>4</v>
      </c>
      <c r="K31" s="48" t="str">
        <f t="shared" si="9"/>
        <v>12</v>
      </c>
      <c r="L31" s="48" t="str">
        <f t="shared" si="4"/>
        <v>15</v>
      </c>
      <c r="M31" s="48">
        <f t="shared" si="5"/>
        <v>3</v>
      </c>
      <c r="N31" s="48" t="str">
        <f t="shared" si="6"/>
        <v>04</v>
      </c>
      <c r="O31" s="48" t="str">
        <f>IF(F31=0,"PERNOITE",IF(H31&lt;0,"PERNOITE","INTEGRAL"))</f>
        <v>INTEGRAL</v>
      </c>
      <c r="P31" s="48" t="str">
        <f t="shared" ref="P31:P94" si="10">IF(B31=1,"MENSALISTA",IF(B31=2,"EVENTUAL",IF(B31=3,"DIARISTA")))</f>
        <v>EVENTUAL</v>
      </c>
      <c r="Q31" s="51">
        <f t="shared" si="3"/>
        <v>12</v>
      </c>
      <c r="R31" s="52">
        <v>1</v>
      </c>
    </row>
    <row r="32" spans="2:20">
      <c r="B32" s="47">
        <v>2</v>
      </c>
      <c r="C32" s="48" t="s">
        <v>82</v>
      </c>
      <c r="D32" s="48" t="s">
        <v>617</v>
      </c>
      <c r="E32" s="48" t="s">
        <v>64</v>
      </c>
      <c r="F32" s="49">
        <v>1000</v>
      </c>
      <c r="G32" s="49">
        <v>1538</v>
      </c>
      <c r="H32" s="49">
        <f t="shared" si="8"/>
        <v>538</v>
      </c>
      <c r="I32" s="49">
        <f t="shared" si="1"/>
        <v>538</v>
      </c>
      <c r="J32" s="70">
        <v>6</v>
      </c>
      <c r="K32" s="48" t="str">
        <f t="shared" si="9"/>
        <v>10</v>
      </c>
      <c r="L32" s="48" t="str">
        <f t="shared" si="4"/>
        <v>15</v>
      </c>
      <c r="M32" s="48">
        <f t="shared" si="5"/>
        <v>5</v>
      </c>
      <c r="N32" s="48" t="str">
        <f t="shared" si="6"/>
        <v>38</v>
      </c>
      <c r="O32" s="48" t="str">
        <f>IF(F32=0,"PERNOITE",IF(H32&lt;0,"PERNOITE","INTEGRAL"))</f>
        <v>INTEGRAL</v>
      </c>
      <c r="P32" s="48" t="str">
        <f t="shared" si="10"/>
        <v>EVENTUAL</v>
      </c>
      <c r="Q32" s="51">
        <f t="shared" si="3"/>
        <v>16</v>
      </c>
      <c r="R32" s="52">
        <v>1</v>
      </c>
    </row>
    <row r="33" spans="2:18">
      <c r="B33" s="47">
        <v>2</v>
      </c>
      <c r="C33" s="48" t="s">
        <v>82</v>
      </c>
      <c r="D33" s="48" t="s">
        <v>618</v>
      </c>
      <c r="E33" s="48" t="s">
        <v>530</v>
      </c>
      <c r="F33" s="49">
        <v>1415</v>
      </c>
      <c r="G33" s="49">
        <v>1540</v>
      </c>
      <c r="H33" s="49">
        <f t="shared" si="8"/>
        <v>125</v>
      </c>
      <c r="I33" s="49">
        <f t="shared" si="1"/>
        <v>125</v>
      </c>
      <c r="J33" s="70">
        <v>2</v>
      </c>
      <c r="K33" s="48" t="str">
        <f t="shared" si="9"/>
        <v>14</v>
      </c>
      <c r="L33" s="48" t="str">
        <f t="shared" si="4"/>
        <v>15</v>
      </c>
      <c r="M33" s="48">
        <f t="shared" si="5"/>
        <v>1</v>
      </c>
      <c r="N33" s="48" t="str">
        <f t="shared" si="6"/>
        <v>25</v>
      </c>
      <c r="O33" s="48" t="str">
        <f>IF(F33=0,"PERNOITE",IF(H33&lt;0,"PERNOITE","INTEGRAL"))</f>
        <v>INTEGRAL</v>
      </c>
      <c r="P33" s="48" t="str">
        <f t="shared" si="10"/>
        <v>EVENTUAL</v>
      </c>
      <c r="Q33" s="51">
        <f t="shared" si="3"/>
        <v>10</v>
      </c>
      <c r="R33" s="52">
        <v>1</v>
      </c>
    </row>
    <row r="34" spans="2:18">
      <c r="B34" s="47">
        <v>2</v>
      </c>
      <c r="C34" s="48" t="s">
        <v>82</v>
      </c>
      <c r="D34" s="48" t="s">
        <v>619</v>
      </c>
      <c r="E34" s="48" t="s">
        <v>64</v>
      </c>
      <c r="F34" s="49">
        <v>1500</v>
      </c>
      <c r="G34" s="49">
        <v>1543</v>
      </c>
      <c r="H34" s="49">
        <f t="shared" si="8"/>
        <v>43</v>
      </c>
      <c r="I34" s="49">
        <f t="shared" si="1"/>
        <v>43</v>
      </c>
      <c r="J34" s="70">
        <v>1</v>
      </c>
      <c r="K34" s="48" t="str">
        <f t="shared" si="9"/>
        <v>15</v>
      </c>
      <c r="L34" s="48" t="str">
        <f t="shared" si="4"/>
        <v>15</v>
      </c>
      <c r="M34" s="48">
        <f t="shared" si="5"/>
        <v>0</v>
      </c>
      <c r="N34" s="48" t="str">
        <f t="shared" si="6"/>
        <v>43</v>
      </c>
      <c r="O34" s="48" t="str">
        <f>IF(F34=0,"PERNOITE",IF(H34&lt;0,"PERNOITE","INTEGRAL"))</f>
        <v>INTEGRAL</v>
      </c>
      <c r="P34" s="48" t="str">
        <f t="shared" si="10"/>
        <v>EVENTUAL</v>
      </c>
      <c r="Q34" s="51">
        <f t="shared" si="3"/>
        <v>8</v>
      </c>
      <c r="R34" s="52">
        <v>1</v>
      </c>
    </row>
    <row r="35" spans="2:18">
      <c r="B35" s="47">
        <v>2</v>
      </c>
      <c r="C35" s="48" t="s">
        <v>82</v>
      </c>
      <c r="D35" s="48" t="s">
        <v>620</v>
      </c>
      <c r="E35" s="48" t="s">
        <v>60</v>
      </c>
      <c r="F35" s="49">
        <v>1400</v>
      </c>
      <c r="G35" s="49">
        <v>1553</v>
      </c>
      <c r="H35" s="49">
        <f t="shared" si="8"/>
        <v>153</v>
      </c>
      <c r="I35" s="49">
        <f t="shared" si="1"/>
        <v>153</v>
      </c>
      <c r="J35" s="70">
        <v>2</v>
      </c>
      <c r="K35" s="48" t="str">
        <f t="shared" si="9"/>
        <v>14</v>
      </c>
      <c r="L35" s="48" t="str">
        <f t="shared" si="4"/>
        <v>15</v>
      </c>
      <c r="M35" s="48">
        <f t="shared" si="5"/>
        <v>1</v>
      </c>
      <c r="N35" s="48" t="str">
        <f t="shared" si="6"/>
        <v>53</v>
      </c>
      <c r="O35" s="48" t="str">
        <f>IF(F35=0,"PERNOITE",IF(H35&lt;0,"PERNOITE","INTEGRAL"))</f>
        <v>INTEGRAL</v>
      </c>
      <c r="P35" s="48" t="str">
        <f t="shared" si="10"/>
        <v>EVENTUAL</v>
      </c>
      <c r="Q35" s="51">
        <f t="shared" si="3"/>
        <v>10</v>
      </c>
      <c r="R35" s="52">
        <v>1</v>
      </c>
    </row>
    <row r="36" spans="2:18">
      <c r="B36" s="47">
        <v>2</v>
      </c>
      <c r="C36" s="48" t="s">
        <v>82</v>
      </c>
      <c r="D36" s="48" t="s">
        <v>621</v>
      </c>
      <c r="E36" s="48" t="s">
        <v>64</v>
      </c>
      <c r="F36" s="49">
        <v>915</v>
      </c>
      <c r="G36" s="49">
        <v>1556</v>
      </c>
      <c r="H36" s="49">
        <f t="shared" si="8"/>
        <v>641</v>
      </c>
      <c r="I36" s="49">
        <f t="shared" si="1"/>
        <v>641</v>
      </c>
      <c r="J36" s="70">
        <v>7</v>
      </c>
      <c r="K36" s="48" t="str">
        <f>LEFT(F36,1)</f>
        <v>9</v>
      </c>
      <c r="L36" s="48" t="str">
        <f t="shared" si="4"/>
        <v>15</v>
      </c>
      <c r="M36" s="48">
        <f t="shared" si="5"/>
        <v>6</v>
      </c>
      <c r="N36" s="48" t="str">
        <f t="shared" si="6"/>
        <v>41</v>
      </c>
      <c r="O36" s="48" t="str">
        <f>IF(F36=0,"PERNOITE",IF(H36&lt;0,"PERNOITE","INTEGRAL"))</f>
        <v>INTEGRAL</v>
      </c>
      <c r="P36" s="48" t="str">
        <f t="shared" si="10"/>
        <v>EVENTUAL</v>
      </c>
      <c r="Q36" s="51">
        <f t="shared" si="3"/>
        <v>18</v>
      </c>
      <c r="R36" s="52">
        <v>1</v>
      </c>
    </row>
    <row r="37" spans="2:18">
      <c r="B37" s="47">
        <v>2</v>
      </c>
      <c r="C37" s="48" t="s">
        <v>82</v>
      </c>
      <c r="D37" s="48" t="s">
        <v>622</v>
      </c>
      <c r="E37" s="48" t="s">
        <v>66</v>
      </c>
      <c r="F37" s="49">
        <v>1345</v>
      </c>
      <c r="G37" s="49">
        <v>1559</v>
      </c>
      <c r="H37" s="49">
        <f t="shared" si="8"/>
        <v>214</v>
      </c>
      <c r="I37" s="49">
        <f t="shared" si="1"/>
        <v>214</v>
      </c>
      <c r="J37" s="70">
        <v>3</v>
      </c>
      <c r="K37" s="48" t="str">
        <f t="shared" si="9"/>
        <v>13</v>
      </c>
      <c r="L37" s="48" t="str">
        <f t="shared" si="4"/>
        <v>15</v>
      </c>
      <c r="M37" s="48">
        <f t="shared" si="5"/>
        <v>2</v>
      </c>
      <c r="N37" s="48" t="str">
        <f t="shared" si="6"/>
        <v>14</v>
      </c>
      <c r="O37" s="48" t="str">
        <f>IF(F37=0,"PERNOITE",IF(H37&lt;0,"PERNOITE","INTEGRAL"))</f>
        <v>INTEGRAL</v>
      </c>
      <c r="P37" s="48" t="str">
        <f t="shared" si="10"/>
        <v>EVENTUAL</v>
      </c>
      <c r="Q37" s="51">
        <f t="shared" si="3"/>
        <v>10</v>
      </c>
      <c r="R37" s="52">
        <v>1</v>
      </c>
    </row>
    <row r="38" spans="2:18">
      <c r="B38" s="47">
        <v>2</v>
      </c>
      <c r="C38" s="48" t="s">
        <v>82</v>
      </c>
      <c r="D38" s="48" t="s">
        <v>623</v>
      </c>
      <c r="E38" s="48" t="s">
        <v>64</v>
      </c>
      <c r="F38" s="49">
        <v>1600</v>
      </c>
      <c r="G38" s="49">
        <v>1606</v>
      </c>
      <c r="H38" s="49">
        <f t="shared" si="8"/>
        <v>6</v>
      </c>
      <c r="I38" s="49">
        <f t="shared" si="1"/>
        <v>6</v>
      </c>
      <c r="J38" s="70">
        <v>1</v>
      </c>
      <c r="K38" s="48" t="str">
        <f t="shared" si="9"/>
        <v>16</v>
      </c>
      <c r="L38" s="48" t="str">
        <f t="shared" si="4"/>
        <v>16</v>
      </c>
      <c r="M38" s="48">
        <f t="shared" si="5"/>
        <v>0</v>
      </c>
      <c r="N38" s="48" t="str">
        <f t="shared" si="6"/>
        <v>6</v>
      </c>
      <c r="O38" s="48" t="str">
        <f>IF(F38=0,"PERNOITE",IF(H38&lt;0,"PERNOITE","INTEGRAL"))</f>
        <v>INTEGRAL</v>
      </c>
      <c r="P38" s="48" t="str">
        <f t="shared" si="10"/>
        <v>EVENTUAL</v>
      </c>
      <c r="Q38" s="51">
        <f t="shared" si="3"/>
        <v>8</v>
      </c>
      <c r="R38" s="52">
        <v>1</v>
      </c>
    </row>
    <row r="39" spans="2:18">
      <c r="B39" s="47">
        <v>1</v>
      </c>
      <c r="C39" s="48" t="s">
        <v>82</v>
      </c>
      <c r="D39" s="48" t="s">
        <v>624</v>
      </c>
      <c r="E39" s="48" t="s">
        <v>81</v>
      </c>
      <c r="F39" s="49">
        <v>700</v>
      </c>
      <c r="G39" s="49">
        <v>1611</v>
      </c>
      <c r="H39" s="49">
        <f t="shared" si="8"/>
        <v>911</v>
      </c>
      <c r="I39" s="49">
        <f t="shared" si="1"/>
        <v>911</v>
      </c>
      <c r="J39" s="70">
        <v>10</v>
      </c>
      <c r="K39" s="48" t="str">
        <f>LEFT(F39,1)</f>
        <v>7</v>
      </c>
      <c r="L39" s="48" t="str">
        <f t="shared" si="4"/>
        <v>16</v>
      </c>
      <c r="M39" s="48">
        <f t="shared" si="5"/>
        <v>9</v>
      </c>
      <c r="N39" s="48" t="str">
        <f t="shared" si="6"/>
        <v>11</v>
      </c>
      <c r="O39" s="48" t="str">
        <f>IF(F39=0,"PERNOITE",IF(H39&lt;0,"PERNOITE","INTEGRAL"))</f>
        <v>INTEGRAL</v>
      </c>
      <c r="P39" s="48" t="str">
        <f t="shared" si="10"/>
        <v>MENSALISTA</v>
      </c>
      <c r="Q39" s="51">
        <f t="shared" si="3"/>
        <v>9.6</v>
      </c>
      <c r="R39" s="52">
        <v>1</v>
      </c>
    </row>
    <row r="40" spans="2:18">
      <c r="B40" s="47">
        <v>2</v>
      </c>
      <c r="C40" s="48" t="s">
        <v>82</v>
      </c>
      <c r="D40" s="48" t="s">
        <v>625</v>
      </c>
      <c r="E40" s="48" t="s">
        <v>64</v>
      </c>
      <c r="F40" s="49">
        <v>930</v>
      </c>
      <c r="G40" s="49">
        <v>1612</v>
      </c>
      <c r="H40" s="49">
        <f t="shared" si="8"/>
        <v>682</v>
      </c>
      <c r="I40" s="49">
        <f t="shared" si="1"/>
        <v>682</v>
      </c>
      <c r="J40" s="70">
        <v>7</v>
      </c>
      <c r="K40" s="48" t="str">
        <f>LEFT(F40,1)</f>
        <v>9</v>
      </c>
      <c r="L40" s="48" t="str">
        <f t="shared" si="4"/>
        <v>16</v>
      </c>
      <c r="M40" s="48">
        <f t="shared" si="5"/>
        <v>7</v>
      </c>
      <c r="N40" s="48" t="str">
        <f t="shared" si="6"/>
        <v>82</v>
      </c>
      <c r="O40" s="48" t="str">
        <f>IF(F40=0,"PERNOITE",IF(H40&lt;0,"PERNOITE","INTEGRAL"))</f>
        <v>INTEGRAL</v>
      </c>
      <c r="P40" s="48" t="str">
        <f t="shared" si="10"/>
        <v>EVENTUAL</v>
      </c>
      <c r="Q40" s="51">
        <f t="shared" si="3"/>
        <v>20</v>
      </c>
      <c r="R40" s="52">
        <v>1</v>
      </c>
    </row>
    <row r="41" spans="2:18">
      <c r="B41" s="47">
        <v>2</v>
      </c>
      <c r="C41" s="48" t="s">
        <v>82</v>
      </c>
      <c r="D41" s="48" t="s">
        <v>355</v>
      </c>
      <c r="E41" s="48" t="s">
        <v>60</v>
      </c>
      <c r="F41" s="49">
        <v>1415</v>
      </c>
      <c r="G41" s="49">
        <v>1612</v>
      </c>
      <c r="H41" s="49">
        <f t="shared" si="8"/>
        <v>197</v>
      </c>
      <c r="I41" s="49">
        <f t="shared" si="1"/>
        <v>197</v>
      </c>
      <c r="J41" s="70">
        <v>2</v>
      </c>
      <c r="K41" s="48" t="str">
        <f t="shared" si="9"/>
        <v>14</v>
      </c>
      <c r="L41" s="48" t="str">
        <f t="shared" si="4"/>
        <v>16</v>
      </c>
      <c r="M41" s="48">
        <f t="shared" si="5"/>
        <v>2</v>
      </c>
      <c r="N41" s="48" t="str">
        <f t="shared" si="6"/>
        <v>97</v>
      </c>
      <c r="O41" s="48" t="str">
        <f>IF(F41=0,"PERNOITE",IF(H41&lt;0,"PERNOITE","INTEGRAL"))</f>
        <v>INTEGRAL</v>
      </c>
      <c r="P41" s="48" t="str">
        <f t="shared" si="10"/>
        <v>EVENTUAL</v>
      </c>
      <c r="Q41" s="51">
        <f t="shared" si="3"/>
        <v>10</v>
      </c>
      <c r="R41" s="52">
        <v>1</v>
      </c>
    </row>
    <row r="42" spans="2:18">
      <c r="B42" s="47">
        <v>1</v>
      </c>
      <c r="C42" s="48" t="s">
        <v>82</v>
      </c>
      <c r="D42" s="48" t="s">
        <v>626</v>
      </c>
      <c r="E42" s="48" t="s">
        <v>66</v>
      </c>
      <c r="F42" s="49">
        <v>800</v>
      </c>
      <c r="G42" s="49">
        <v>1614</v>
      </c>
      <c r="H42" s="49">
        <f t="shared" si="8"/>
        <v>814</v>
      </c>
      <c r="I42" s="49">
        <f t="shared" si="1"/>
        <v>814</v>
      </c>
      <c r="J42" s="70">
        <v>9</v>
      </c>
      <c r="K42" s="48" t="str">
        <f>LEFT(F42,1)</f>
        <v>8</v>
      </c>
      <c r="L42" s="48" t="str">
        <f t="shared" si="4"/>
        <v>16</v>
      </c>
      <c r="M42" s="48">
        <f t="shared" si="5"/>
        <v>8</v>
      </c>
      <c r="N42" s="48" t="str">
        <f t="shared" si="6"/>
        <v>14</v>
      </c>
      <c r="O42" s="48" t="str">
        <f>IF(F42=0,"PERNOITE",IF(H42&lt;0,"PERNOITE","INTEGRAL"))</f>
        <v>INTEGRAL</v>
      </c>
      <c r="P42" s="48" t="str">
        <f t="shared" si="10"/>
        <v>MENSALISTA</v>
      </c>
      <c r="Q42" s="51">
        <f t="shared" si="3"/>
        <v>9.6</v>
      </c>
      <c r="R42" s="52">
        <v>1</v>
      </c>
    </row>
    <row r="43" spans="2:18">
      <c r="B43" s="47">
        <v>2</v>
      </c>
      <c r="C43" s="48" t="s">
        <v>82</v>
      </c>
      <c r="D43" s="48" t="s">
        <v>627</v>
      </c>
      <c r="E43" s="48" t="s">
        <v>64</v>
      </c>
      <c r="F43" s="49">
        <v>845</v>
      </c>
      <c r="G43" s="49">
        <v>1615</v>
      </c>
      <c r="H43" s="49">
        <f t="shared" si="8"/>
        <v>770</v>
      </c>
      <c r="I43" s="49">
        <f t="shared" si="1"/>
        <v>770</v>
      </c>
      <c r="J43" s="70">
        <v>8</v>
      </c>
      <c r="K43" s="48" t="str">
        <f>LEFT(F43,1)</f>
        <v>8</v>
      </c>
      <c r="L43" s="48" t="str">
        <f t="shared" si="4"/>
        <v>16</v>
      </c>
      <c r="M43" s="48">
        <f t="shared" si="5"/>
        <v>8</v>
      </c>
      <c r="N43" s="48" t="str">
        <f t="shared" si="6"/>
        <v>70</v>
      </c>
      <c r="O43" s="48" t="str">
        <f>IF(F43=0,"PERNOITE",IF(H43&lt;0,"PERNOITE","INTEGRAL"))</f>
        <v>INTEGRAL</v>
      </c>
      <c r="P43" s="48" t="str">
        <f t="shared" si="10"/>
        <v>EVENTUAL</v>
      </c>
      <c r="Q43" s="51">
        <f t="shared" si="3"/>
        <v>22</v>
      </c>
      <c r="R43" s="52">
        <v>1</v>
      </c>
    </row>
    <row r="44" spans="2:18">
      <c r="B44" s="47">
        <v>2</v>
      </c>
      <c r="C44" s="48" t="s">
        <v>82</v>
      </c>
      <c r="D44" s="48" t="s">
        <v>628</v>
      </c>
      <c r="E44" s="48" t="s">
        <v>66</v>
      </c>
      <c r="F44" s="49">
        <v>1315</v>
      </c>
      <c r="G44" s="49">
        <v>1618</v>
      </c>
      <c r="H44" s="49">
        <f t="shared" si="8"/>
        <v>303</v>
      </c>
      <c r="I44" s="49">
        <f t="shared" si="1"/>
        <v>303</v>
      </c>
      <c r="J44" s="70">
        <v>4</v>
      </c>
      <c r="K44" s="48" t="str">
        <f t="shared" si="9"/>
        <v>13</v>
      </c>
      <c r="L44" s="48" t="str">
        <f t="shared" si="4"/>
        <v>16</v>
      </c>
      <c r="M44" s="48">
        <f t="shared" si="5"/>
        <v>3</v>
      </c>
      <c r="N44" s="48" t="str">
        <f t="shared" si="6"/>
        <v>03</v>
      </c>
      <c r="O44" s="48" t="str">
        <f>IF(F44=0,"PERNOITE",IF(H44&lt;0,"PERNOITE","INTEGRAL"))</f>
        <v>INTEGRAL</v>
      </c>
      <c r="P44" s="48" t="str">
        <f t="shared" si="10"/>
        <v>EVENTUAL</v>
      </c>
      <c r="Q44" s="51">
        <f t="shared" si="3"/>
        <v>12</v>
      </c>
      <c r="R44" s="52">
        <v>1</v>
      </c>
    </row>
    <row r="45" spans="2:18">
      <c r="B45" s="47">
        <v>2</v>
      </c>
      <c r="C45" s="48" t="s">
        <v>82</v>
      </c>
      <c r="D45" s="48" t="s">
        <v>629</v>
      </c>
      <c r="E45" s="48" t="s">
        <v>64</v>
      </c>
      <c r="F45" s="49">
        <v>830</v>
      </c>
      <c r="G45" s="49">
        <v>1621</v>
      </c>
      <c r="H45" s="49">
        <f t="shared" si="8"/>
        <v>791</v>
      </c>
      <c r="I45" s="49">
        <f t="shared" si="1"/>
        <v>791</v>
      </c>
      <c r="J45" s="70">
        <v>8</v>
      </c>
      <c r="K45" s="48" t="str">
        <f>LEFT(F45,1)</f>
        <v>8</v>
      </c>
      <c r="L45" s="48" t="str">
        <f t="shared" si="4"/>
        <v>16</v>
      </c>
      <c r="M45" s="48">
        <f t="shared" si="5"/>
        <v>8</v>
      </c>
      <c r="N45" s="48" t="str">
        <f t="shared" si="6"/>
        <v>91</v>
      </c>
      <c r="O45" s="48" t="str">
        <f>IF(F45=0,"PERNOITE",IF(H45&lt;0,"PERNOITE","INTEGRAL"))</f>
        <v>INTEGRAL</v>
      </c>
      <c r="P45" s="48" t="str">
        <f t="shared" si="10"/>
        <v>EVENTUAL</v>
      </c>
      <c r="Q45" s="51">
        <f t="shared" si="3"/>
        <v>22</v>
      </c>
      <c r="R45" s="52">
        <v>1</v>
      </c>
    </row>
    <row r="46" spans="2:18">
      <c r="B46" s="47">
        <v>2</v>
      </c>
      <c r="C46" s="48" t="s">
        <v>82</v>
      </c>
      <c r="D46" s="48" t="s">
        <v>630</v>
      </c>
      <c r="E46" s="48" t="s">
        <v>78</v>
      </c>
      <c r="F46" s="49">
        <v>1200</v>
      </c>
      <c r="G46" s="49">
        <v>1623</v>
      </c>
      <c r="H46" s="49">
        <f t="shared" si="8"/>
        <v>423</v>
      </c>
      <c r="I46" s="49">
        <f t="shared" si="1"/>
        <v>423</v>
      </c>
      <c r="J46" s="70">
        <v>5</v>
      </c>
      <c r="K46" s="48" t="str">
        <f t="shared" si="9"/>
        <v>12</v>
      </c>
      <c r="L46" s="48" t="str">
        <f t="shared" si="4"/>
        <v>16</v>
      </c>
      <c r="M46" s="48">
        <f t="shared" si="5"/>
        <v>4</v>
      </c>
      <c r="N46" s="48" t="str">
        <f t="shared" si="6"/>
        <v>23</v>
      </c>
      <c r="O46" s="48" t="str">
        <f>IF(F46=0,"PERNOITE",IF(H46&lt;0,"PERNOITE","INTEGRAL"))</f>
        <v>INTEGRAL</v>
      </c>
      <c r="P46" s="48" t="str">
        <f t="shared" si="10"/>
        <v>EVENTUAL</v>
      </c>
      <c r="Q46" s="51">
        <f t="shared" si="3"/>
        <v>14</v>
      </c>
      <c r="R46" s="52">
        <v>1</v>
      </c>
    </row>
    <row r="47" spans="2:18">
      <c r="B47" s="47">
        <v>2</v>
      </c>
      <c r="C47" s="48" t="s">
        <v>82</v>
      </c>
      <c r="D47" s="48" t="s">
        <v>631</v>
      </c>
      <c r="E47" s="48" t="s">
        <v>81</v>
      </c>
      <c r="F47" s="49">
        <v>1145</v>
      </c>
      <c r="G47" s="49">
        <v>1627</v>
      </c>
      <c r="H47" s="49">
        <f t="shared" si="8"/>
        <v>482</v>
      </c>
      <c r="I47" s="49">
        <f t="shared" si="1"/>
        <v>482</v>
      </c>
      <c r="J47" s="70">
        <v>5</v>
      </c>
      <c r="K47" s="48" t="str">
        <f t="shared" si="9"/>
        <v>11</v>
      </c>
      <c r="L47" s="48" t="str">
        <f t="shared" si="4"/>
        <v>16</v>
      </c>
      <c r="M47" s="48">
        <f t="shared" si="5"/>
        <v>5</v>
      </c>
      <c r="N47" s="48" t="str">
        <f t="shared" si="6"/>
        <v>82</v>
      </c>
      <c r="O47" s="48" t="str">
        <f>IF(F47=0,"PERNOITE",IF(H47&lt;0,"PERNOITE","INTEGRAL"))</f>
        <v>INTEGRAL</v>
      </c>
      <c r="P47" s="48" t="str">
        <f t="shared" si="10"/>
        <v>EVENTUAL</v>
      </c>
      <c r="Q47" s="51">
        <f t="shared" si="3"/>
        <v>16</v>
      </c>
      <c r="R47" s="52">
        <v>1</v>
      </c>
    </row>
    <row r="48" spans="2:18">
      <c r="B48" s="47">
        <v>2</v>
      </c>
      <c r="C48" s="48" t="s">
        <v>82</v>
      </c>
      <c r="D48" s="48" t="s">
        <v>632</v>
      </c>
      <c r="E48" s="48" t="s">
        <v>64</v>
      </c>
      <c r="F48" s="49">
        <v>930</v>
      </c>
      <c r="G48" s="49">
        <v>1633</v>
      </c>
      <c r="H48" s="49">
        <f t="shared" si="8"/>
        <v>703</v>
      </c>
      <c r="I48" s="49">
        <f t="shared" si="1"/>
        <v>703</v>
      </c>
      <c r="J48" s="70">
        <v>8</v>
      </c>
      <c r="K48" s="48" t="str">
        <f>LEFT(F48,1)</f>
        <v>9</v>
      </c>
      <c r="L48" s="48" t="str">
        <f t="shared" si="4"/>
        <v>16</v>
      </c>
      <c r="M48" s="48">
        <f t="shared" si="5"/>
        <v>7</v>
      </c>
      <c r="N48" s="48" t="str">
        <f t="shared" si="6"/>
        <v>03</v>
      </c>
      <c r="O48" s="48" t="str">
        <f>IF(F48=0,"PERNOITE",IF(H48&lt;0,"PERNOITE","INTEGRAL"))</f>
        <v>INTEGRAL</v>
      </c>
      <c r="P48" s="48" t="str">
        <f t="shared" si="10"/>
        <v>EVENTUAL</v>
      </c>
      <c r="Q48" s="51">
        <f t="shared" si="3"/>
        <v>20</v>
      </c>
      <c r="R48" s="52">
        <v>1</v>
      </c>
    </row>
    <row r="49" spans="2:18">
      <c r="B49" s="47">
        <v>1</v>
      </c>
      <c r="C49" s="48" t="s">
        <v>82</v>
      </c>
      <c r="D49" s="48" t="s">
        <v>633</v>
      </c>
      <c r="E49" s="48" t="s">
        <v>78</v>
      </c>
      <c r="F49" s="49">
        <v>830</v>
      </c>
      <c r="G49" s="49">
        <v>1648</v>
      </c>
      <c r="H49" s="49">
        <f t="shared" si="8"/>
        <v>818</v>
      </c>
      <c r="I49" s="49">
        <f t="shared" si="1"/>
        <v>818</v>
      </c>
      <c r="J49" s="70">
        <v>9</v>
      </c>
      <c r="K49" s="48" t="str">
        <f>LEFT(F49,1)</f>
        <v>8</v>
      </c>
      <c r="L49" s="48" t="str">
        <f t="shared" si="4"/>
        <v>16</v>
      </c>
      <c r="M49" s="48">
        <f t="shared" si="5"/>
        <v>8</v>
      </c>
      <c r="N49" s="48" t="str">
        <f t="shared" si="6"/>
        <v>18</v>
      </c>
      <c r="O49" s="48" t="str">
        <f>IF(F49=0,"PERNOITE",IF(H49&lt;0,"PERNOITE","INTEGRAL"))</f>
        <v>INTEGRAL</v>
      </c>
      <c r="P49" s="48" t="str">
        <f t="shared" si="10"/>
        <v>MENSALISTA</v>
      </c>
      <c r="Q49" s="51">
        <f t="shared" si="3"/>
        <v>9.6</v>
      </c>
      <c r="R49" s="52">
        <v>1</v>
      </c>
    </row>
    <row r="50" spans="2:18">
      <c r="B50" s="47">
        <v>2</v>
      </c>
      <c r="C50" s="48" t="s">
        <v>82</v>
      </c>
      <c r="D50" s="48" t="s">
        <v>634</v>
      </c>
      <c r="E50" s="48" t="s">
        <v>60</v>
      </c>
      <c r="F50" s="49">
        <v>1145</v>
      </c>
      <c r="G50" s="49">
        <v>1652</v>
      </c>
      <c r="H50" s="49">
        <f t="shared" si="8"/>
        <v>507</v>
      </c>
      <c r="I50" s="49">
        <f t="shared" si="1"/>
        <v>507</v>
      </c>
      <c r="J50" s="70">
        <v>6</v>
      </c>
      <c r="K50" s="48" t="str">
        <f t="shared" si="9"/>
        <v>11</v>
      </c>
      <c r="L50" s="48" t="str">
        <f t="shared" si="4"/>
        <v>16</v>
      </c>
      <c r="M50" s="48">
        <f t="shared" si="5"/>
        <v>5</v>
      </c>
      <c r="N50" s="48" t="str">
        <f t="shared" si="6"/>
        <v>07</v>
      </c>
      <c r="O50" s="48" t="str">
        <f>IF(F50=0,"PERNOITE",IF(H50&lt;0,"PERNOITE","INTEGRAL"))</f>
        <v>INTEGRAL</v>
      </c>
      <c r="P50" s="48" t="str">
        <f t="shared" si="10"/>
        <v>EVENTUAL</v>
      </c>
      <c r="Q50" s="51">
        <f t="shared" si="3"/>
        <v>16</v>
      </c>
      <c r="R50" s="52">
        <v>1</v>
      </c>
    </row>
    <row r="51" spans="2:18">
      <c r="B51" s="47">
        <v>2</v>
      </c>
      <c r="C51" s="48" t="s">
        <v>82</v>
      </c>
      <c r="D51" s="48" t="s">
        <v>635</v>
      </c>
      <c r="E51" s="48" t="s">
        <v>64</v>
      </c>
      <c r="F51" s="49">
        <v>945</v>
      </c>
      <c r="G51" s="49">
        <v>1656</v>
      </c>
      <c r="H51" s="49">
        <f t="shared" si="8"/>
        <v>711</v>
      </c>
      <c r="I51" s="49">
        <f t="shared" si="1"/>
        <v>711</v>
      </c>
      <c r="J51" s="70">
        <v>8</v>
      </c>
      <c r="K51" s="48" t="str">
        <f>LEFT(F51,1)</f>
        <v>9</v>
      </c>
      <c r="L51" s="48" t="str">
        <f t="shared" si="4"/>
        <v>16</v>
      </c>
      <c r="M51" s="48">
        <f t="shared" si="5"/>
        <v>7</v>
      </c>
      <c r="N51" s="48" t="str">
        <f t="shared" si="6"/>
        <v>11</v>
      </c>
      <c r="O51" s="48" t="str">
        <f>IF(F51=0,"PERNOITE",IF(H51&lt;0,"PERNOITE","INTEGRAL"))</f>
        <v>INTEGRAL</v>
      </c>
      <c r="P51" s="48" t="str">
        <f t="shared" si="10"/>
        <v>EVENTUAL</v>
      </c>
      <c r="Q51" s="51">
        <f t="shared" si="3"/>
        <v>20</v>
      </c>
      <c r="R51" s="52">
        <v>1</v>
      </c>
    </row>
    <row r="52" spans="2:18">
      <c r="B52" s="47">
        <v>2</v>
      </c>
      <c r="C52" s="48" t="s">
        <v>82</v>
      </c>
      <c r="D52" s="48" t="s">
        <v>636</v>
      </c>
      <c r="E52" s="48" t="s">
        <v>64</v>
      </c>
      <c r="F52" s="49">
        <v>1600</v>
      </c>
      <c r="G52" s="49">
        <v>1707</v>
      </c>
      <c r="H52" s="49">
        <f t="shared" si="8"/>
        <v>107</v>
      </c>
      <c r="I52" s="49">
        <f t="shared" si="1"/>
        <v>107</v>
      </c>
      <c r="J52" s="70">
        <v>2</v>
      </c>
      <c r="K52" s="48" t="str">
        <f t="shared" si="9"/>
        <v>16</v>
      </c>
      <c r="L52" s="48" t="str">
        <f t="shared" si="4"/>
        <v>17</v>
      </c>
      <c r="M52" s="48">
        <f t="shared" si="5"/>
        <v>1</v>
      </c>
      <c r="N52" s="48" t="str">
        <f t="shared" si="6"/>
        <v>07</v>
      </c>
      <c r="O52" s="48" t="str">
        <f>IF(F52=0,"PERNOITE",IF(H52&lt;0,"PERNOITE","INTEGRAL"))</f>
        <v>INTEGRAL</v>
      </c>
      <c r="P52" s="48" t="str">
        <f t="shared" si="10"/>
        <v>EVENTUAL</v>
      </c>
      <c r="Q52" s="51">
        <f t="shared" si="3"/>
        <v>10</v>
      </c>
      <c r="R52" s="52">
        <v>1</v>
      </c>
    </row>
    <row r="53" spans="2:18">
      <c r="B53" s="47">
        <v>1</v>
      </c>
      <c r="C53" s="48" t="s">
        <v>82</v>
      </c>
      <c r="D53" s="48" t="s">
        <v>637</v>
      </c>
      <c r="E53" s="48" t="s">
        <v>64</v>
      </c>
      <c r="F53" s="49">
        <v>845</v>
      </c>
      <c r="G53" s="49">
        <v>1707</v>
      </c>
      <c r="H53" s="49">
        <f t="shared" si="8"/>
        <v>862</v>
      </c>
      <c r="I53" s="49">
        <f t="shared" si="1"/>
        <v>862</v>
      </c>
      <c r="J53" s="70">
        <v>9</v>
      </c>
      <c r="K53" s="48" t="str">
        <f>LEFT(F53,1)</f>
        <v>8</v>
      </c>
      <c r="L53" s="48" t="str">
        <f t="shared" si="4"/>
        <v>17</v>
      </c>
      <c r="M53" s="48">
        <f t="shared" si="5"/>
        <v>9</v>
      </c>
      <c r="N53" s="48" t="str">
        <f t="shared" si="6"/>
        <v>62</v>
      </c>
      <c r="O53" s="48" t="str">
        <f>IF(F53=0,"PERNOITE",IF(H53&lt;0,"PERNOITE","INTEGRAL"))</f>
        <v>INTEGRAL</v>
      </c>
      <c r="P53" s="48" t="str">
        <f t="shared" si="10"/>
        <v>MENSALISTA</v>
      </c>
      <c r="Q53" s="51">
        <f t="shared" si="3"/>
        <v>9.6</v>
      </c>
      <c r="R53" s="52">
        <v>1</v>
      </c>
    </row>
    <row r="54" spans="2:18">
      <c r="B54" s="47">
        <v>2</v>
      </c>
      <c r="C54" s="48" t="s">
        <v>82</v>
      </c>
      <c r="D54" s="48" t="s">
        <v>638</v>
      </c>
      <c r="E54" s="48" t="s">
        <v>64</v>
      </c>
      <c r="F54" s="49">
        <v>1300</v>
      </c>
      <c r="G54" s="49">
        <v>1709</v>
      </c>
      <c r="H54" s="49">
        <f t="shared" si="8"/>
        <v>409</v>
      </c>
      <c r="I54" s="49">
        <f t="shared" si="1"/>
        <v>409</v>
      </c>
      <c r="J54" s="70">
        <v>5</v>
      </c>
      <c r="K54" s="48" t="str">
        <f t="shared" si="9"/>
        <v>13</v>
      </c>
      <c r="L54" s="48" t="str">
        <f t="shared" si="4"/>
        <v>17</v>
      </c>
      <c r="M54" s="48">
        <f t="shared" si="5"/>
        <v>4</v>
      </c>
      <c r="N54" s="48" t="str">
        <f t="shared" si="6"/>
        <v>09</v>
      </c>
      <c r="O54" s="48" t="str">
        <f>IF(F54=0,"PERNOITE",IF(H54&lt;0,"PERNOITE","INTEGRAL"))</f>
        <v>INTEGRAL</v>
      </c>
      <c r="P54" s="48" t="str">
        <f t="shared" si="10"/>
        <v>EVENTUAL</v>
      </c>
      <c r="Q54" s="51">
        <f t="shared" si="3"/>
        <v>14</v>
      </c>
      <c r="R54" s="52">
        <v>1</v>
      </c>
    </row>
    <row r="55" spans="2:18">
      <c r="B55" s="47">
        <v>2</v>
      </c>
      <c r="C55" s="48" t="s">
        <v>82</v>
      </c>
      <c r="D55" s="48" t="s">
        <v>639</v>
      </c>
      <c r="E55" s="48" t="s">
        <v>66</v>
      </c>
      <c r="F55" s="49">
        <v>1115</v>
      </c>
      <c r="G55" s="49">
        <v>1711</v>
      </c>
      <c r="H55" s="49">
        <f t="shared" si="8"/>
        <v>596</v>
      </c>
      <c r="I55" s="49">
        <f t="shared" si="1"/>
        <v>596</v>
      </c>
      <c r="J55" s="70">
        <v>6</v>
      </c>
      <c r="K55" s="48" t="str">
        <f t="shared" si="9"/>
        <v>11</v>
      </c>
      <c r="L55" s="48" t="str">
        <f t="shared" si="4"/>
        <v>17</v>
      </c>
      <c r="M55" s="48">
        <f t="shared" si="5"/>
        <v>6</v>
      </c>
      <c r="N55" s="48" t="str">
        <f t="shared" si="6"/>
        <v>96</v>
      </c>
      <c r="O55" s="48" t="str">
        <f>IF(F55=0,"PERNOITE",IF(H55&lt;0,"PERNOITE","INTEGRAL"))</f>
        <v>INTEGRAL</v>
      </c>
      <c r="P55" s="48" t="str">
        <f t="shared" si="10"/>
        <v>EVENTUAL</v>
      </c>
      <c r="Q55" s="51">
        <f t="shared" si="3"/>
        <v>18</v>
      </c>
      <c r="R55" s="52">
        <v>1</v>
      </c>
    </row>
    <row r="56" spans="2:18">
      <c r="B56" s="47">
        <v>1</v>
      </c>
      <c r="C56" s="48" t="s">
        <v>82</v>
      </c>
      <c r="D56" s="48" t="s">
        <v>640</v>
      </c>
      <c r="E56" s="48" t="s">
        <v>64</v>
      </c>
      <c r="F56" s="49">
        <v>745</v>
      </c>
      <c r="G56" s="49">
        <v>1714</v>
      </c>
      <c r="H56" s="49">
        <f t="shared" si="8"/>
        <v>969</v>
      </c>
      <c r="I56" s="49">
        <f t="shared" si="1"/>
        <v>969</v>
      </c>
      <c r="J56" s="70">
        <v>10</v>
      </c>
      <c r="K56" s="48" t="str">
        <f>LEFT(F56,1)</f>
        <v>7</v>
      </c>
      <c r="L56" s="48" t="str">
        <f t="shared" si="4"/>
        <v>17</v>
      </c>
      <c r="M56" s="48">
        <f t="shared" si="5"/>
        <v>10</v>
      </c>
      <c r="N56" s="48" t="str">
        <f t="shared" si="6"/>
        <v>69</v>
      </c>
      <c r="O56" s="48" t="str">
        <f>IF(F56=0,"PERNOITE",IF(H56&lt;0,"PERNOITE","INTEGRAL"))</f>
        <v>INTEGRAL</v>
      </c>
      <c r="P56" s="48" t="str">
        <f t="shared" si="10"/>
        <v>MENSALISTA</v>
      </c>
      <c r="Q56" s="51">
        <f t="shared" si="3"/>
        <v>9.6</v>
      </c>
      <c r="R56" s="52">
        <v>1</v>
      </c>
    </row>
    <row r="57" spans="2:18">
      <c r="B57" s="47">
        <v>2</v>
      </c>
      <c r="C57" s="48" t="s">
        <v>82</v>
      </c>
      <c r="D57" s="48" t="s">
        <v>641</v>
      </c>
      <c r="E57" s="48" t="s">
        <v>60</v>
      </c>
      <c r="F57" s="49">
        <v>1330</v>
      </c>
      <c r="G57" s="49">
        <v>1718</v>
      </c>
      <c r="H57" s="49">
        <f t="shared" si="8"/>
        <v>388</v>
      </c>
      <c r="I57" s="49">
        <f t="shared" si="1"/>
        <v>388</v>
      </c>
      <c r="J57" s="70">
        <v>4</v>
      </c>
      <c r="K57" s="48" t="str">
        <f t="shared" si="9"/>
        <v>13</v>
      </c>
      <c r="L57" s="48" t="str">
        <f t="shared" si="4"/>
        <v>17</v>
      </c>
      <c r="M57" s="48">
        <f t="shared" si="5"/>
        <v>4</v>
      </c>
      <c r="N57" s="48" t="str">
        <f t="shared" si="6"/>
        <v>88</v>
      </c>
      <c r="O57" s="48" t="str">
        <f>IF(F57=0,"PERNOITE",IF(H57&lt;0,"PERNOITE","INTEGRAL"))</f>
        <v>INTEGRAL</v>
      </c>
      <c r="P57" s="48" t="str">
        <f t="shared" si="10"/>
        <v>EVENTUAL</v>
      </c>
      <c r="Q57" s="51">
        <f t="shared" si="3"/>
        <v>14</v>
      </c>
      <c r="R57" s="52">
        <v>1</v>
      </c>
    </row>
    <row r="58" spans="2:18">
      <c r="B58" s="47">
        <v>1</v>
      </c>
      <c r="C58" s="48" t="s">
        <v>82</v>
      </c>
      <c r="D58" s="48" t="s">
        <v>642</v>
      </c>
      <c r="E58" s="48" t="s">
        <v>64</v>
      </c>
      <c r="F58" s="49">
        <v>645</v>
      </c>
      <c r="G58" s="49">
        <v>1718</v>
      </c>
      <c r="H58" s="49">
        <f t="shared" si="8"/>
        <v>1073</v>
      </c>
      <c r="I58" s="49">
        <f t="shared" si="1"/>
        <v>1073</v>
      </c>
      <c r="J58" s="70">
        <v>11</v>
      </c>
      <c r="K58" s="48" t="str">
        <f>LEFT(F58,1)</f>
        <v>6</v>
      </c>
      <c r="L58" s="48" t="str">
        <f t="shared" si="4"/>
        <v>17</v>
      </c>
      <c r="M58" s="48">
        <f t="shared" si="5"/>
        <v>11</v>
      </c>
      <c r="N58" s="48" t="str">
        <f t="shared" si="6"/>
        <v>73</v>
      </c>
      <c r="O58" s="48" t="str">
        <f>IF(F58=0,"PERNOITE",IF(H58&lt;0,"PERNOITE","INTEGRAL"))</f>
        <v>INTEGRAL</v>
      </c>
      <c r="P58" s="48" t="str">
        <f t="shared" si="10"/>
        <v>MENSALISTA</v>
      </c>
      <c r="Q58" s="51">
        <f t="shared" si="3"/>
        <v>9.6</v>
      </c>
      <c r="R58" s="52">
        <v>1</v>
      </c>
    </row>
    <row r="59" spans="2:18">
      <c r="B59" s="47">
        <v>1</v>
      </c>
      <c r="C59" s="48" t="s">
        <v>82</v>
      </c>
      <c r="D59" s="48" t="s">
        <v>643</v>
      </c>
      <c r="E59" s="48" t="s">
        <v>419</v>
      </c>
      <c r="F59" s="49">
        <v>915</v>
      </c>
      <c r="G59" s="49">
        <v>1724</v>
      </c>
      <c r="H59" s="49">
        <f t="shared" si="8"/>
        <v>809</v>
      </c>
      <c r="I59" s="49">
        <f t="shared" si="1"/>
        <v>809</v>
      </c>
      <c r="J59" s="70">
        <v>9</v>
      </c>
      <c r="K59" s="48" t="str">
        <f>LEFT(F59,1)</f>
        <v>9</v>
      </c>
      <c r="L59" s="48" t="str">
        <f t="shared" si="4"/>
        <v>17</v>
      </c>
      <c r="M59" s="48">
        <f t="shared" si="5"/>
        <v>8</v>
      </c>
      <c r="N59" s="48" t="str">
        <f t="shared" si="6"/>
        <v>09</v>
      </c>
      <c r="O59" s="48" t="str">
        <f>IF(F59=0,"PERNOITE",IF(H59&lt;0,"PERNOITE","INTEGRAL"))</f>
        <v>INTEGRAL</v>
      </c>
      <c r="P59" s="48" t="str">
        <f t="shared" si="10"/>
        <v>MENSALISTA</v>
      </c>
      <c r="Q59" s="51">
        <f t="shared" si="3"/>
        <v>9.6</v>
      </c>
      <c r="R59" s="52">
        <v>1</v>
      </c>
    </row>
    <row r="60" spans="2:18">
      <c r="B60" s="47">
        <v>2</v>
      </c>
      <c r="C60" s="48" t="s">
        <v>82</v>
      </c>
      <c r="D60" s="48" t="s">
        <v>644</v>
      </c>
      <c r="E60" s="48" t="s">
        <v>64</v>
      </c>
      <c r="F60" s="49">
        <v>1515</v>
      </c>
      <c r="G60" s="49">
        <v>1734</v>
      </c>
      <c r="H60" s="49">
        <f t="shared" si="8"/>
        <v>219</v>
      </c>
      <c r="I60" s="49">
        <f t="shared" si="1"/>
        <v>219</v>
      </c>
      <c r="J60" s="70">
        <v>3</v>
      </c>
      <c r="K60" s="48" t="str">
        <f t="shared" si="9"/>
        <v>15</v>
      </c>
      <c r="L60" s="48" t="str">
        <f t="shared" si="4"/>
        <v>17</v>
      </c>
      <c r="M60" s="48">
        <f t="shared" si="5"/>
        <v>2</v>
      </c>
      <c r="N60" s="48" t="str">
        <f t="shared" si="6"/>
        <v>19</v>
      </c>
      <c r="O60" s="48" t="str">
        <f>IF(F60=0,"PERNOITE",IF(H60&lt;0,"PERNOITE","INTEGRAL"))</f>
        <v>INTEGRAL</v>
      </c>
      <c r="P60" s="48" t="str">
        <f t="shared" si="10"/>
        <v>EVENTUAL</v>
      </c>
      <c r="Q60" s="51">
        <f t="shared" si="3"/>
        <v>10</v>
      </c>
      <c r="R60" s="52">
        <v>1</v>
      </c>
    </row>
    <row r="61" spans="2:18">
      <c r="B61" s="47">
        <v>1</v>
      </c>
      <c r="C61" s="48" t="s">
        <v>82</v>
      </c>
      <c r="D61" s="48" t="s">
        <v>645</v>
      </c>
      <c r="E61" s="48" t="s">
        <v>78</v>
      </c>
      <c r="F61" s="49">
        <v>830</v>
      </c>
      <c r="G61" s="49">
        <v>1738</v>
      </c>
      <c r="H61" s="49">
        <f t="shared" si="8"/>
        <v>908</v>
      </c>
      <c r="I61" s="49">
        <f t="shared" si="1"/>
        <v>908</v>
      </c>
      <c r="J61" s="70">
        <v>10</v>
      </c>
      <c r="K61" s="48" t="str">
        <f>LEFT(F61,1)</f>
        <v>8</v>
      </c>
      <c r="L61" s="48" t="str">
        <f t="shared" si="4"/>
        <v>17</v>
      </c>
      <c r="M61" s="48">
        <f t="shared" si="5"/>
        <v>9</v>
      </c>
      <c r="N61" s="48" t="str">
        <f t="shared" si="6"/>
        <v>08</v>
      </c>
      <c r="O61" s="48" t="str">
        <f>IF(F61=0,"PERNOITE",IF(H61&lt;0,"PERNOITE","INTEGRAL"))</f>
        <v>INTEGRAL</v>
      </c>
      <c r="P61" s="48" t="str">
        <f t="shared" si="10"/>
        <v>MENSALISTA</v>
      </c>
      <c r="Q61" s="51">
        <f t="shared" si="3"/>
        <v>9.6</v>
      </c>
      <c r="R61" s="52">
        <v>1</v>
      </c>
    </row>
    <row r="62" spans="2:18">
      <c r="B62" s="47">
        <v>2</v>
      </c>
      <c r="C62" s="48" t="s">
        <v>82</v>
      </c>
      <c r="D62" s="48" t="s">
        <v>646</v>
      </c>
      <c r="E62" s="48" t="s">
        <v>647</v>
      </c>
      <c r="F62" s="49">
        <v>1615</v>
      </c>
      <c r="G62" s="49">
        <v>1743</v>
      </c>
      <c r="H62" s="49">
        <f t="shared" si="8"/>
        <v>128</v>
      </c>
      <c r="I62" s="49">
        <f t="shared" si="1"/>
        <v>128</v>
      </c>
      <c r="J62" s="70">
        <v>2</v>
      </c>
      <c r="K62" s="48" t="str">
        <f t="shared" si="9"/>
        <v>16</v>
      </c>
      <c r="L62" s="48" t="str">
        <f t="shared" si="4"/>
        <v>17</v>
      </c>
      <c r="M62" s="48">
        <f t="shared" si="5"/>
        <v>1</v>
      </c>
      <c r="N62" s="48" t="str">
        <f t="shared" si="6"/>
        <v>28</v>
      </c>
      <c r="O62" s="48" t="str">
        <f>IF(F62=0,"PERNOITE",IF(H62&lt;0,"PERNOITE","INTEGRAL"))</f>
        <v>INTEGRAL</v>
      </c>
      <c r="P62" s="48" t="str">
        <f t="shared" si="10"/>
        <v>EVENTUAL</v>
      </c>
      <c r="Q62" s="51">
        <f t="shared" si="3"/>
        <v>10</v>
      </c>
      <c r="R62" s="52">
        <v>1</v>
      </c>
    </row>
    <row r="63" spans="2:18">
      <c r="B63" s="47">
        <v>2</v>
      </c>
      <c r="C63" s="48" t="s">
        <v>82</v>
      </c>
      <c r="D63" s="48" t="s">
        <v>648</v>
      </c>
      <c r="E63" s="48" t="s">
        <v>66</v>
      </c>
      <c r="F63" s="49">
        <v>1300</v>
      </c>
      <c r="G63" s="49">
        <v>1750</v>
      </c>
      <c r="H63" s="49">
        <f t="shared" si="8"/>
        <v>450</v>
      </c>
      <c r="I63" s="49">
        <f t="shared" si="1"/>
        <v>450</v>
      </c>
      <c r="J63" s="70">
        <v>5</v>
      </c>
      <c r="K63" s="48" t="str">
        <f t="shared" si="9"/>
        <v>13</v>
      </c>
      <c r="L63" s="48" t="str">
        <f t="shared" si="4"/>
        <v>17</v>
      </c>
      <c r="M63" s="48">
        <f t="shared" si="5"/>
        <v>4</v>
      </c>
      <c r="N63" s="48" t="str">
        <f t="shared" si="6"/>
        <v>50</v>
      </c>
      <c r="O63" s="48" t="str">
        <f>IF(F63=0,"PERNOITE",IF(H63&lt;0,"PERNOITE","INTEGRAL"))</f>
        <v>INTEGRAL</v>
      </c>
      <c r="P63" s="48" t="str">
        <f t="shared" si="10"/>
        <v>EVENTUAL</v>
      </c>
      <c r="Q63" s="51">
        <f t="shared" si="3"/>
        <v>14</v>
      </c>
      <c r="R63" s="52">
        <v>1</v>
      </c>
    </row>
    <row r="64" spans="2:18">
      <c r="B64" s="47">
        <v>1</v>
      </c>
      <c r="C64" s="48" t="s">
        <v>82</v>
      </c>
      <c r="D64" s="48" t="s">
        <v>649</v>
      </c>
      <c r="E64" s="48" t="s">
        <v>419</v>
      </c>
      <c r="F64" s="49">
        <v>845</v>
      </c>
      <c r="G64" s="49">
        <v>1752</v>
      </c>
      <c r="H64" s="49">
        <f t="shared" si="8"/>
        <v>907</v>
      </c>
      <c r="I64" s="49">
        <f t="shared" si="1"/>
        <v>907</v>
      </c>
      <c r="J64" s="70">
        <v>10</v>
      </c>
      <c r="K64" s="48" t="str">
        <f>LEFT(F64,1)</f>
        <v>8</v>
      </c>
      <c r="L64" s="48" t="str">
        <f t="shared" si="4"/>
        <v>17</v>
      </c>
      <c r="M64" s="48">
        <f t="shared" si="5"/>
        <v>9</v>
      </c>
      <c r="N64" s="48" t="str">
        <f t="shared" si="6"/>
        <v>07</v>
      </c>
      <c r="O64" s="48" t="str">
        <f>IF(F64=0,"PERNOITE",IF(H64&lt;0,"PERNOITE","INTEGRAL"))</f>
        <v>INTEGRAL</v>
      </c>
      <c r="P64" s="48" t="str">
        <f t="shared" si="10"/>
        <v>MENSALISTA</v>
      </c>
      <c r="Q64" s="51">
        <f t="shared" si="3"/>
        <v>9.6</v>
      </c>
      <c r="R64" s="52">
        <v>1</v>
      </c>
    </row>
    <row r="65" spans="2:18">
      <c r="B65" s="47">
        <v>2</v>
      </c>
      <c r="C65" s="48" t="s">
        <v>82</v>
      </c>
      <c r="D65" s="48" t="s">
        <v>650</v>
      </c>
      <c r="E65" s="48" t="s">
        <v>64</v>
      </c>
      <c r="F65" s="49">
        <v>1615</v>
      </c>
      <c r="G65" s="49">
        <v>1755</v>
      </c>
      <c r="H65" s="49">
        <f t="shared" si="8"/>
        <v>140</v>
      </c>
      <c r="I65" s="49">
        <f t="shared" si="1"/>
        <v>140</v>
      </c>
      <c r="J65" s="70">
        <v>2</v>
      </c>
      <c r="K65" s="48" t="str">
        <f t="shared" si="9"/>
        <v>16</v>
      </c>
      <c r="L65" s="48" t="str">
        <f t="shared" si="4"/>
        <v>17</v>
      </c>
      <c r="M65" s="48">
        <f t="shared" si="5"/>
        <v>1</v>
      </c>
      <c r="N65" s="48" t="str">
        <f t="shared" si="6"/>
        <v>40</v>
      </c>
      <c r="O65" s="48" t="str">
        <f>IF(F65=0,"PERNOITE",IF(H65&lt;0,"PERNOITE","INTEGRAL"))</f>
        <v>INTEGRAL</v>
      </c>
      <c r="P65" s="48" t="str">
        <f t="shared" si="10"/>
        <v>EVENTUAL</v>
      </c>
      <c r="Q65" s="51">
        <f t="shared" si="3"/>
        <v>10</v>
      </c>
      <c r="R65" s="52">
        <v>1</v>
      </c>
    </row>
    <row r="66" spans="2:18">
      <c r="B66" s="47">
        <v>1</v>
      </c>
      <c r="C66" s="48" t="s">
        <v>82</v>
      </c>
      <c r="D66" s="48" t="s">
        <v>651</v>
      </c>
      <c r="E66" s="48" t="s">
        <v>60</v>
      </c>
      <c r="F66" s="49">
        <v>715</v>
      </c>
      <c r="G66" s="49">
        <v>1757</v>
      </c>
      <c r="H66" s="49">
        <f t="shared" si="8"/>
        <v>1042</v>
      </c>
      <c r="I66" s="49">
        <f t="shared" si="1"/>
        <v>1042</v>
      </c>
      <c r="J66" s="70">
        <v>11</v>
      </c>
      <c r="K66" s="48" t="str">
        <f>LEFT(F66,1)</f>
        <v>7</v>
      </c>
      <c r="L66" s="48" t="str">
        <f t="shared" si="4"/>
        <v>17</v>
      </c>
      <c r="M66" s="48">
        <f t="shared" si="5"/>
        <v>10</v>
      </c>
      <c r="N66" s="48" t="str">
        <f t="shared" si="6"/>
        <v>42</v>
      </c>
      <c r="O66" s="48" t="str">
        <f>IF(F66=0,"PERNOITE",IF(H66&lt;0,"PERNOITE","INTEGRAL"))</f>
        <v>INTEGRAL</v>
      </c>
      <c r="P66" s="48" t="str">
        <f t="shared" si="10"/>
        <v>MENSALISTA</v>
      </c>
      <c r="Q66" s="51">
        <f t="shared" si="3"/>
        <v>9.6</v>
      </c>
      <c r="R66" s="52">
        <v>1</v>
      </c>
    </row>
    <row r="67" spans="2:18">
      <c r="B67" s="47">
        <v>1</v>
      </c>
      <c r="C67" s="48" t="s">
        <v>82</v>
      </c>
      <c r="D67" s="48" t="s">
        <v>652</v>
      </c>
      <c r="E67" s="48" t="s">
        <v>60</v>
      </c>
      <c r="F67" s="49">
        <v>645</v>
      </c>
      <c r="G67" s="49">
        <v>1757</v>
      </c>
      <c r="H67" s="49">
        <f t="shared" si="8"/>
        <v>1112</v>
      </c>
      <c r="I67" s="49">
        <f t="shared" si="1"/>
        <v>1112</v>
      </c>
      <c r="J67" s="70">
        <v>12</v>
      </c>
      <c r="K67" s="48" t="str">
        <f>LEFT(F67,1)</f>
        <v>6</v>
      </c>
      <c r="L67" s="48" t="str">
        <f t="shared" si="4"/>
        <v>17</v>
      </c>
      <c r="M67" s="48">
        <f t="shared" si="5"/>
        <v>11</v>
      </c>
      <c r="N67" s="48" t="str">
        <f t="shared" si="6"/>
        <v>12</v>
      </c>
      <c r="O67" s="48" t="str">
        <f>IF(F67=0,"PERNOITE",IF(H67&lt;0,"PERNOITE","INTEGRAL"))</f>
        <v>INTEGRAL</v>
      </c>
      <c r="P67" s="48" t="str">
        <f t="shared" si="10"/>
        <v>MENSALISTA</v>
      </c>
      <c r="Q67" s="51">
        <f t="shared" si="3"/>
        <v>9.6</v>
      </c>
      <c r="R67" s="52">
        <v>1</v>
      </c>
    </row>
    <row r="68" spans="2:18">
      <c r="B68" s="47">
        <v>1</v>
      </c>
      <c r="C68" s="48" t="s">
        <v>82</v>
      </c>
      <c r="D68" s="48" t="s">
        <v>653</v>
      </c>
      <c r="E68" s="48" t="s">
        <v>81</v>
      </c>
      <c r="F68" s="49">
        <v>715</v>
      </c>
      <c r="G68" s="49">
        <v>1816</v>
      </c>
      <c r="H68" s="49">
        <f t="shared" si="8"/>
        <v>1101</v>
      </c>
      <c r="I68" s="49">
        <f t="shared" si="1"/>
        <v>1101</v>
      </c>
      <c r="J68" s="70">
        <v>12</v>
      </c>
      <c r="K68" s="48" t="str">
        <f>LEFT(F68,1)</f>
        <v>7</v>
      </c>
      <c r="L68" s="48" t="str">
        <f t="shared" si="4"/>
        <v>18</v>
      </c>
      <c r="M68" s="48">
        <f t="shared" si="5"/>
        <v>11</v>
      </c>
      <c r="N68" s="48" t="str">
        <f t="shared" si="6"/>
        <v>01</v>
      </c>
      <c r="O68" s="48" t="str">
        <f>IF(F68=0,"PERNOITE",IF(H68&lt;0,"PERNOITE","INTEGRAL"))</f>
        <v>INTEGRAL</v>
      </c>
      <c r="P68" s="48" t="str">
        <f t="shared" si="10"/>
        <v>MENSALISTA</v>
      </c>
      <c r="Q68" s="51">
        <f t="shared" si="3"/>
        <v>9.6</v>
      </c>
      <c r="R68" s="52">
        <v>1</v>
      </c>
    </row>
    <row r="69" spans="2:18">
      <c r="B69" s="47">
        <v>2</v>
      </c>
      <c r="C69" s="48" t="s">
        <v>82</v>
      </c>
      <c r="D69" s="48" t="s">
        <v>654</v>
      </c>
      <c r="E69" s="48" t="s">
        <v>62</v>
      </c>
      <c r="F69" s="49">
        <v>1730</v>
      </c>
      <c r="G69" s="49">
        <v>1822</v>
      </c>
      <c r="H69" s="49">
        <f t="shared" si="8"/>
        <v>92</v>
      </c>
      <c r="I69" s="49">
        <f t="shared" si="1"/>
        <v>92</v>
      </c>
      <c r="J69" s="70">
        <v>1</v>
      </c>
      <c r="K69" s="48" t="str">
        <f t="shared" si="9"/>
        <v>17</v>
      </c>
      <c r="L69" s="48" t="str">
        <f t="shared" si="4"/>
        <v>18</v>
      </c>
      <c r="M69" s="48">
        <f t="shared" si="5"/>
        <v>1</v>
      </c>
      <c r="N69" s="48" t="str">
        <f t="shared" si="6"/>
        <v>92</v>
      </c>
      <c r="O69" s="48" t="str">
        <f>IF(F69=0,"PERNOITE",IF(H69&lt;0,"PERNOITE","INTEGRAL"))</f>
        <v>INTEGRAL</v>
      </c>
      <c r="P69" s="48" t="str">
        <f t="shared" si="10"/>
        <v>EVENTUAL</v>
      </c>
      <c r="Q69" s="51">
        <f t="shared" si="3"/>
        <v>8</v>
      </c>
      <c r="R69" s="52">
        <v>1</v>
      </c>
    </row>
    <row r="70" spans="2:18">
      <c r="B70" s="47">
        <v>2</v>
      </c>
      <c r="C70" s="48" t="s">
        <v>82</v>
      </c>
      <c r="D70" s="48" t="s">
        <v>655</v>
      </c>
      <c r="E70" s="48" t="s">
        <v>419</v>
      </c>
      <c r="F70" s="49">
        <v>1200</v>
      </c>
      <c r="G70" s="49">
        <v>1824</v>
      </c>
      <c r="H70" s="49">
        <f t="shared" si="8"/>
        <v>624</v>
      </c>
      <c r="I70" s="49">
        <f t="shared" si="1"/>
        <v>624</v>
      </c>
      <c r="J70" s="70">
        <v>7</v>
      </c>
      <c r="K70" s="48" t="str">
        <f t="shared" si="9"/>
        <v>12</v>
      </c>
      <c r="L70" s="48" t="str">
        <f t="shared" si="4"/>
        <v>18</v>
      </c>
      <c r="M70" s="48">
        <f t="shared" si="5"/>
        <v>6</v>
      </c>
      <c r="N70" s="48" t="str">
        <f t="shared" si="6"/>
        <v>24</v>
      </c>
      <c r="O70" s="48" t="str">
        <f>IF(F70=0,"PERNOITE",IF(H70&lt;0,"PERNOITE","INTEGRAL"))</f>
        <v>INTEGRAL</v>
      </c>
      <c r="P70" s="48" t="str">
        <f t="shared" si="10"/>
        <v>EVENTUAL</v>
      </c>
      <c r="Q70" s="51">
        <f t="shared" si="3"/>
        <v>18</v>
      </c>
      <c r="R70" s="52">
        <v>1</v>
      </c>
    </row>
    <row r="71" spans="2:18">
      <c r="B71" s="47">
        <v>2</v>
      </c>
      <c r="C71" s="48" t="s">
        <v>82</v>
      </c>
      <c r="D71" s="48" t="s">
        <v>656</v>
      </c>
      <c r="E71" s="48" t="s">
        <v>60</v>
      </c>
      <c r="F71" s="49">
        <v>1615</v>
      </c>
      <c r="G71" s="49">
        <v>1829</v>
      </c>
      <c r="H71" s="49">
        <f t="shared" si="8"/>
        <v>214</v>
      </c>
      <c r="I71" s="49">
        <f t="shared" si="1"/>
        <v>214</v>
      </c>
      <c r="J71" s="70">
        <v>3</v>
      </c>
      <c r="K71" s="48" t="str">
        <f t="shared" si="9"/>
        <v>16</v>
      </c>
      <c r="L71" s="48" t="str">
        <f t="shared" si="4"/>
        <v>18</v>
      </c>
      <c r="M71" s="48">
        <f t="shared" si="5"/>
        <v>2</v>
      </c>
      <c r="N71" s="48" t="str">
        <f t="shared" si="6"/>
        <v>14</v>
      </c>
      <c r="O71" s="48" t="str">
        <f>IF(F71=0,"PERNOITE",IF(H71&lt;0,"PERNOITE","INTEGRAL"))</f>
        <v>INTEGRAL</v>
      </c>
      <c r="P71" s="48" t="str">
        <f t="shared" si="10"/>
        <v>EVENTUAL</v>
      </c>
      <c r="Q71" s="51">
        <f t="shared" si="3"/>
        <v>10</v>
      </c>
      <c r="R71" s="52">
        <v>1</v>
      </c>
    </row>
    <row r="72" spans="2:18">
      <c r="B72" s="47">
        <v>2</v>
      </c>
      <c r="C72" s="48" t="s">
        <v>82</v>
      </c>
      <c r="D72" s="48" t="s">
        <v>657</v>
      </c>
      <c r="E72" s="48" t="s">
        <v>62</v>
      </c>
      <c r="F72" s="49">
        <v>1830</v>
      </c>
      <c r="G72" s="49">
        <v>1842</v>
      </c>
      <c r="H72" s="49">
        <f t="shared" si="8"/>
        <v>12</v>
      </c>
      <c r="I72" s="49">
        <f t="shared" si="1"/>
        <v>12</v>
      </c>
      <c r="J72" s="70">
        <v>1</v>
      </c>
      <c r="K72" s="48" t="str">
        <f t="shared" si="9"/>
        <v>18</v>
      </c>
      <c r="L72" s="48" t="str">
        <f t="shared" si="4"/>
        <v>18</v>
      </c>
      <c r="M72" s="48">
        <f t="shared" si="5"/>
        <v>0</v>
      </c>
      <c r="N72" s="48" t="str">
        <f t="shared" si="6"/>
        <v>12</v>
      </c>
      <c r="O72" s="48" t="str">
        <f>IF(F72=0,"PERNOITE",IF(H72&lt;0,"PERNOITE","INTEGRAL"))</f>
        <v>INTEGRAL</v>
      </c>
      <c r="P72" s="48" t="str">
        <f t="shared" si="10"/>
        <v>EVENTUAL</v>
      </c>
      <c r="Q72" s="51">
        <f t="shared" si="3"/>
        <v>8</v>
      </c>
      <c r="R72" s="52">
        <v>1</v>
      </c>
    </row>
    <row r="73" spans="2:18">
      <c r="B73" s="47">
        <v>1</v>
      </c>
      <c r="C73" s="48" t="s">
        <v>82</v>
      </c>
      <c r="D73" s="48" t="s">
        <v>658</v>
      </c>
      <c r="E73" s="48" t="s">
        <v>659</v>
      </c>
      <c r="F73" s="49">
        <v>815</v>
      </c>
      <c r="G73" s="49">
        <v>1844</v>
      </c>
      <c r="H73" s="49">
        <f t="shared" si="8"/>
        <v>1029</v>
      </c>
      <c r="I73" s="49">
        <f t="shared" si="1"/>
        <v>1029</v>
      </c>
      <c r="J73" s="70">
        <v>11</v>
      </c>
      <c r="K73" s="48" t="str">
        <f>LEFT(F73,1)</f>
        <v>8</v>
      </c>
      <c r="L73" s="48" t="str">
        <f t="shared" si="4"/>
        <v>18</v>
      </c>
      <c r="M73" s="48">
        <f t="shared" si="5"/>
        <v>10</v>
      </c>
      <c r="N73" s="48" t="str">
        <f t="shared" si="6"/>
        <v>29</v>
      </c>
      <c r="O73" s="48" t="str">
        <f>IF(F73=0,"PERNOITE",IF(H73&lt;0,"PERNOITE","INTEGRAL"))</f>
        <v>INTEGRAL</v>
      </c>
      <c r="P73" s="48" t="str">
        <f t="shared" si="10"/>
        <v>MENSALISTA</v>
      </c>
      <c r="Q73" s="51">
        <f t="shared" si="3"/>
        <v>9.6</v>
      </c>
      <c r="R73" s="52">
        <v>1</v>
      </c>
    </row>
    <row r="74" spans="2:18">
      <c r="B74" s="47">
        <v>2</v>
      </c>
      <c r="C74" s="48" t="s">
        <v>82</v>
      </c>
      <c r="D74" s="48" t="s">
        <v>660</v>
      </c>
      <c r="E74" s="48" t="s">
        <v>66</v>
      </c>
      <c r="F74" s="49">
        <v>1615</v>
      </c>
      <c r="G74" s="49">
        <v>1846</v>
      </c>
      <c r="H74" s="49">
        <f t="shared" si="8"/>
        <v>231</v>
      </c>
      <c r="I74" s="49">
        <f t="shared" si="1"/>
        <v>231</v>
      </c>
      <c r="J74" s="70">
        <v>3</v>
      </c>
      <c r="K74" s="48" t="str">
        <f t="shared" si="9"/>
        <v>16</v>
      </c>
      <c r="L74" s="48" t="str">
        <f t="shared" si="4"/>
        <v>18</v>
      </c>
      <c r="M74" s="48">
        <f t="shared" si="5"/>
        <v>2</v>
      </c>
      <c r="N74" s="48" t="str">
        <f t="shared" si="6"/>
        <v>31</v>
      </c>
      <c r="O74" s="48" t="str">
        <f>IF(F74=0,"PERNOITE",IF(H74&lt;0,"PERNOITE","INTEGRAL"))</f>
        <v>INTEGRAL</v>
      </c>
      <c r="P74" s="48" t="str">
        <f t="shared" si="10"/>
        <v>EVENTUAL</v>
      </c>
      <c r="Q74" s="51">
        <f t="shared" si="3"/>
        <v>10</v>
      </c>
      <c r="R74" s="52">
        <v>1</v>
      </c>
    </row>
    <row r="75" spans="2:18">
      <c r="B75" s="47">
        <v>1</v>
      </c>
      <c r="C75" s="48" t="s">
        <v>82</v>
      </c>
      <c r="D75" s="48" t="s">
        <v>661</v>
      </c>
      <c r="E75" s="48" t="s">
        <v>616</v>
      </c>
      <c r="F75" s="49">
        <v>930</v>
      </c>
      <c r="G75" s="49">
        <v>1849</v>
      </c>
      <c r="H75" s="49">
        <f t="shared" si="8"/>
        <v>919</v>
      </c>
      <c r="I75" s="49">
        <f t="shared" ref="I75:I138" si="11">IF(H75&lt;0,(H75+2400),H75)</f>
        <v>919</v>
      </c>
      <c r="J75" s="70">
        <v>10</v>
      </c>
      <c r="K75" s="48" t="str">
        <f>LEFT(F75,1)</f>
        <v>9</v>
      </c>
      <c r="L75" s="48" t="str">
        <f t="shared" si="4"/>
        <v>18</v>
      </c>
      <c r="M75" s="48">
        <f t="shared" si="5"/>
        <v>9</v>
      </c>
      <c r="N75" s="48" t="str">
        <f t="shared" si="6"/>
        <v>19</v>
      </c>
      <c r="O75" s="48" t="str">
        <f>IF(F75=0,"PERNOITE",IF(H75&lt;0,"PERNOITE","INTEGRAL"))</f>
        <v>INTEGRAL</v>
      </c>
      <c r="P75" s="48" t="str">
        <f t="shared" si="10"/>
        <v>MENSALISTA</v>
      </c>
      <c r="Q75" s="51">
        <f t="shared" ref="Q75:Q138" si="12">IF(P75="MENSALISTA",$V$10,IF(H75&lt;=100,$S$10,IF(H75&lt;=200,$S$11,IF(P75="EVENTUAL",($S$10+(M75-1)*$T$10),IF(P75="DIARISTA",$U$10)))))</f>
        <v>9.6</v>
      </c>
      <c r="R75" s="52">
        <v>1</v>
      </c>
    </row>
    <row r="76" spans="2:18">
      <c r="B76" s="47">
        <v>2</v>
      </c>
      <c r="C76" s="48" t="s">
        <v>82</v>
      </c>
      <c r="D76" s="48" t="s">
        <v>662</v>
      </c>
      <c r="E76" s="48" t="s">
        <v>60</v>
      </c>
      <c r="F76" s="49">
        <v>1215</v>
      </c>
      <c r="G76" s="49">
        <v>1802</v>
      </c>
      <c r="H76" s="49">
        <f t="shared" si="8"/>
        <v>587</v>
      </c>
      <c r="I76" s="49">
        <f t="shared" si="11"/>
        <v>587</v>
      </c>
      <c r="J76" s="70">
        <v>6</v>
      </c>
      <c r="K76" s="48" t="str">
        <f>LEFT(F76,2)</f>
        <v>12</v>
      </c>
      <c r="L76" s="48" t="str">
        <f t="shared" si="4"/>
        <v>18</v>
      </c>
      <c r="M76" s="48">
        <f t="shared" si="5"/>
        <v>6</v>
      </c>
      <c r="N76" s="48" t="str">
        <f t="shared" si="6"/>
        <v>87</v>
      </c>
      <c r="O76" s="48" t="str">
        <f>IF(F76=0,"PERNOITE",IF(H76&lt;0,"PERNOITE","INTEGRAL"))</f>
        <v>INTEGRAL</v>
      </c>
      <c r="P76" s="48" t="str">
        <f t="shared" si="10"/>
        <v>EVENTUAL</v>
      </c>
      <c r="Q76" s="51">
        <f t="shared" si="12"/>
        <v>18</v>
      </c>
      <c r="R76" s="52">
        <v>1</v>
      </c>
    </row>
    <row r="77" spans="2:18">
      <c r="B77" s="47">
        <v>1</v>
      </c>
      <c r="C77" s="48" t="s">
        <v>82</v>
      </c>
      <c r="D77" s="48" t="s">
        <v>663</v>
      </c>
      <c r="E77" s="48" t="s">
        <v>64</v>
      </c>
      <c r="F77" s="49">
        <v>845</v>
      </c>
      <c r="G77" s="49">
        <v>1910</v>
      </c>
      <c r="H77" s="49">
        <f t="shared" si="8"/>
        <v>1065</v>
      </c>
      <c r="I77" s="49">
        <f t="shared" si="11"/>
        <v>1065</v>
      </c>
      <c r="J77" s="70">
        <v>11</v>
      </c>
      <c r="K77" s="48" t="str">
        <f>LEFT(F77,1)</f>
        <v>8</v>
      </c>
      <c r="L77" s="48" t="str">
        <f t="shared" si="4"/>
        <v>19</v>
      </c>
      <c r="M77" s="48">
        <f t="shared" si="5"/>
        <v>11</v>
      </c>
      <c r="N77" s="48" t="str">
        <f t="shared" si="6"/>
        <v>65</v>
      </c>
      <c r="O77" s="48" t="str">
        <f>IF(F77=0,"PERNOITE",IF(H77&lt;0,"PERNOITE","INTEGRAL"))</f>
        <v>INTEGRAL</v>
      </c>
      <c r="P77" s="48" t="str">
        <f t="shared" si="10"/>
        <v>MENSALISTA</v>
      </c>
      <c r="Q77" s="51">
        <f t="shared" si="12"/>
        <v>9.6</v>
      </c>
      <c r="R77" s="52">
        <v>1</v>
      </c>
    </row>
    <row r="78" spans="2:18">
      <c r="B78" s="47">
        <v>2</v>
      </c>
      <c r="C78" s="48" t="s">
        <v>82</v>
      </c>
      <c r="D78" s="48" t="s">
        <v>664</v>
      </c>
      <c r="E78" s="48" t="s">
        <v>665</v>
      </c>
      <c r="F78" s="49">
        <v>1515</v>
      </c>
      <c r="G78" s="49">
        <v>1914</v>
      </c>
      <c r="H78" s="49">
        <f t="shared" si="8"/>
        <v>399</v>
      </c>
      <c r="I78" s="49">
        <f t="shared" si="11"/>
        <v>399</v>
      </c>
      <c r="J78" s="70">
        <v>4</v>
      </c>
      <c r="K78" s="48" t="str">
        <f>LEFT(F78,2)</f>
        <v>15</v>
      </c>
      <c r="L78" s="48" t="str">
        <f t="shared" ref="L78:L141" si="13">LEFT(G78,2)</f>
        <v>19</v>
      </c>
      <c r="M78" s="48">
        <f t="shared" ref="M78:M141" si="14">L78-K78</f>
        <v>4</v>
      </c>
      <c r="N78" s="48" t="str">
        <f t="shared" ref="N78:N141" si="15">RIGHT(H78,2)</f>
        <v>99</v>
      </c>
      <c r="O78" s="48" t="str">
        <f>IF(F78=0,"PERNOITE",IF(H78&lt;0,"PERNOITE","INTEGRAL"))</f>
        <v>INTEGRAL</v>
      </c>
      <c r="P78" s="48" t="str">
        <f t="shared" si="10"/>
        <v>EVENTUAL</v>
      </c>
      <c r="Q78" s="51">
        <f t="shared" si="12"/>
        <v>14</v>
      </c>
      <c r="R78" s="52">
        <v>1</v>
      </c>
    </row>
    <row r="79" spans="2:18">
      <c r="B79" s="47">
        <v>2</v>
      </c>
      <c r="C79" s="48" t="s">
        <v>82</v>
      </c>
      <c r="D79" s="48" t="s">
        <v>666</v>
      </c>
      <c r="E79" s="48" t="s">
        <v>419</v>
      </c>
      <c r="F79" s="49">
        <v>1815</v>
      </c>
      <c r="G79" s="49">
        <v>1918</v>
      </c>
      <c r="H79" s="49">
        <f t="shared" ref="H79:H142" si="16">G79-F79</f>
        <v>103</v>
      </c>
      <c r="I79" s="49">
        <f t="shared" si="11"/>
        <v>103</v>
      </c>
      <c r="J79" s="70">
        <v>2</v>
      </c>
      <c r="K79" s="48" t="str">
        <f>LEFT(F79,2)</f>
        <v>18</v>
      </c>
      <c r="L79" s="48" t="str">
        <f t="shared" si="13"/>
        <v>19</v>
      </c>
      <c r="M79" s="48">
        <f t="shared" si="14"/>
        <v>1</v>
      </c>
      <c r="N79" s="48" t="str">
        <f t="shared" si="15"/>
        <v>03</v>
      </c>
      <c r="O79" s="48" t="str">
        <f>IF(F79=0,"PERNOITE",IF(H79&lt;0,"PERNOITE","INTEGRAL"))</f>
        <v>INTEGRAL</v>
      </c>
      <c r="P79" s="48" t="str">
        <f t="shared" si="10"/>
        <v>EVENTUAL</v>
      </c>
      <c r="Q79" s="51">
        <f t="shared" si="12"/>
        <v>10</v>
      </c>
      <c r="R79" s="52">
        <v>1</v>
      </c>
    </row>
    <row r="80" spans="2:18">
      <c r="B80" s="47">
        <v>1</v>
      </c>
      <c r="C80" s="48" t="s">
        <v>82</v>
      </c>
      <c r="D80" s="48" t="s">
        <v>667</v>
      </c>
      <c r="E80" s="48" t="s">
        <v>60</v>
      </c>
      <c r="F80" s="49">
        <v>845</v>
      </c>
      <c r="G80" s="49">
        <v>1927</v>
      </c>
      <c r="H80" s="49">
        <f t="shared" si="16"/>
        <v>1082</v>
      </c>
      <c r="I80" s="49">
        <f t="shared" si="11"/>
        <v>1082</v>
      </c>
      <c r="J80" s="70">
        <v>11</v>
      </c>
      <c r="K80" s="48" t="str">
        <f>LEFT(F80,1)</f>
        <v>8</v>
      </c>
      <c r="L80" s="48" t="str">
        <f t="shared" si="13"/>
        <v>19</v>
      </c>
      <c r="M80" s="48">
        <f t="shared" si="14"/>
        <v>11</v>
      </c>
      <c r="N80" s="48" t="str">
        <f t="shared" si="15"/>
        <v>82</v>
      </c>
      <c r="O80" s="48" t="str">
        <f>IF(F80=0,"PERNOITE",IF(H80&lt;0,"PERNOITE","INTEGRAL"))</f>
        <v>INTEGRAL</v>
      </c>
      <c r="P80" s="48" t="str">
        <f t="shared" si="10"/>
        <v>MENSALISTA</v>
      </c>
      <c r="Q80" s="51">
        <f t="shared" si="12"/>
        <v>9.6</v>
      </c>
      <c r="R80" s="52">
        <v>1</v>
      </c>
    </row>
    <row r="81" spans="2:18">
      <c r="B81" s="47">
        <v>2</v>
      </c>
      <c r="C81" s="48" t="s">
        <v>82</v>
      </c>
      <c r="D81" s="48" t="s">
        <v>668</v>
      </c>
      <c r="E81" s="48" t="s">
        <v>60</v>
      </c>
      <c r="F81" s="49">
        <v>1815</v>
      </c>
      <c r="G81" s="49">
        <v>1929</v>
      </c>
      <c r="H81" s="49">
        <f t="shared" si="16"/>
        <v>114</v>
      </c>
      <c r="I81" s="49">
        <f t="shared" si="11"/>
        <v>114</v>
      </c>
      <c r="J81" s="70">
        <v>2</v>
      </c>
      <c r="K81" s="48" t="str">
        <f>LEFT(F81,2)</f>
        <v>18</v>
      </c>
      <c r="L81" s="48" t="str">
        <f t="shared" si="13"/>
        <v>19</v>
      </c>
      <c r="M81" s="48">
        <f t="shared" si="14"/>
        <v>1</v>
      </c>
      <c r="N81" s="48" t="str">
        <f t="shared" si="15"/>
        <v>14</v>
      </c>
      <c r="O81" s="48" t="str">
        <f>IF(F81=0,"PERNOITE",IF(H81&lt;0,"PERNOITE","INTEGRAL"))</f>
        <v>INTEGRAL</v>
      </c>
      <c r="P81" s="48" t="str">
        <f t="shared" si="10"/>
        <v>EVENTUAL</v>
      </c>
      <c r="Q81" s="51">
        <f t="shared" si="12"/>
        <v>10</v>
      </c>
      <c r="R81" s="52">
        <v>1</v>
      </c>
    </row>
    <row r="82" spans="2:18">
      <c r="B82" s="47">
        <v>2</v>
      </c>
      <c r="C82" s="48" t="s">
        <v>82</v>
      </c>
      <c r="D82" s="48" t="s">
        <v>669</v>
      </c>
      <c r="E82" s="48" t="s">
        <v>68</v>
      </c>
      <c r="F82" s="49">
        <v>1245</v>
      </c>
      <c r="G82" s="49">
        <v>1936</v>
      </c>
      <c r="H82" s="49">
        <f t="shared" si="16"/>
        <v>691</v>
      </c>
      <c r="I82" s="49">
        <f t="shared" si="11"/>
        <v>691</v>
      </c>
      <c r="J82" s="70">
        <v>7</v>
      </c>
      <c r="K82" s="48" t="str">
        <f>LEFT(F82,2)</f>
        <v>12</v>
      </c>
      <c r="L82" s="48" t="str">
        <f t="shared" si="13"/>
        <v>19</v>
      </c>
      <c r="M82" s="48">
        <f t="shared" si="14"/>
        <v>7</v>
      </c>
      <c r="N82" s="48" t="str">
        <f t="shared" si="15"/>
        <v>91</v>
      </c>
      <c r="O82" s="48" t="str">
        <f>IF(F82=0,"PERNOITE",IF(H82&lt;0,"PERNOITE","INTEGRAL"))</f>
        <v>INTEGRAL</v>
      </c>
      <c r="P82" s="48" t="str">
        <f t="shared" si="10"/>
        <v>EVENTUAL</v>
      </c>
      <c r="Q82" s="51">
        <f t="shared" si="12"/>
        <v>20</v>
      </c>
      <c r="R82" s="52">
        <v>1</v>
      </c>
    </row>
    <row r="83" spans="2:18">
      <c r="B83" s="47">
        <v>2</v>
      </c>
      <c r="C83" s="48" t="s">
        <v>82</v>
      </c>
      <c r="D83" s="48" t="s">
        <v>670</v>
      </c>
      <c r="E83" s="48" t="s">
        <v>64</v>
      </c>
      <c r="F83" s="49">
        <v>1245</v>
      </c>
      <c r="G83" s="49">
        <v>1937</v>
      </c>
      <c r="H83" s="49">
        <f t="shared" si="16"/>
        <v>692</v>
      </c>
      <c r="I83" s="49">
        <f t="shared" si="11"/>
        <v>692</v>
      </c>
      <c r="J83" s="70">
        <v>7</v>
      </c>
      <c r="K83" s="48" t="str">
        <f>LEFT(F83,2)</f>
        <v>12</v>
      </c>
      <c r="L83" s="48" t="str">
        <f t="shared" si="13"/>
        <v>19</v>
      </c>
      <c r="M83" s="48">
        <f t="shared" si="14"/>
        <v>7</v>
      </c>
      <c r="N83" s="48" t="str">
        <f t="shared" si="15"/>
        <v>92</v>
      </c>
      <c r="O83" s="48" t="str">
        <f>IF(F83=0,"PERNOITE",IF(H83&lt;0,"PERNOITE","INTEGRAL"))</f>
        <v>INTEGRAL</v>
      </c>
      <c r="P83" s="48" t="str">
        <f t="shared" si="10"/>
        <v>EVENTUAL</v>
      </c>
      <c r="Q83" s="51">
        <f t="shared" si="12"/>
        <v>20</v>
      </c>
      <c r="R83" s="52">
        <v>1</v>
      </c>
    </row>
    <row r="84" spans="2:18">
      <c r="B84" s="47">
        <v>1</v>
      </c>
      <c r="C84" s="48" t="s">
        <v>253</v>
      </c>
      <c r="D84" s="48" t="s">
        <v>671</v>
      </c>
      <c r="E84" s="48" t="s">
        <v>68</v>
      </c>
      <c r="F84" s="49">
        <v>815</v>
      </c>
      <c r="G84" s="49">
        <v>1832</v>
      </c>
      <c r="H84" s="49">
        <f t="shared" si="16"/>
        <v>1017</v>
      </c>
      <c r="I84" s="49">
        <f t="shared" si="11"/>
        <v>1017</v>
      </c>
      <c r="J84" s="70">
        <v>11</v>
      </c>
      <c r="K84" s="48" t="str">
        <f>LEFT(F84,1)</f>
        <v>8</v>
      </c>
      <c r="L84" s="48" t="str">
        <f t="shared" si="13"/>
        <v>18</v>
      </c>
      <c r="M84" s="48">
        <f t="shared" si="14"/>
        <v>10</v>
      </c>
      <c r="N84" s="48" t="str">
        <f t="shared" si="15"/>
        <v>17</v>
      </c>
      <c r="O84" s="48" t="str">
        <f>IF(F84=0,"PERNOITE",IF(H84&lt;0,"PERNOITE","INTEGRAL"))</f>
        <v>INTEGRAL</v>
      </c>
      <c r="P84" s="48" t="str">
        <f t="shared" si="10"/>
        <v>MENSALISTA</v>
      </c>
      <c r="Q84" s="51">
        <f t="shared" si="12"/>
        <v>9.6</v>
      </c>
      <c r="R84" s="52">
        <v>1</v>
      </c>
    </row>
    <row r="85" spans="2:18">
      <c r="B85" s="47">
        <v>2</v>
      </c>
      <c r="C85" s="48" t="s">
        <v>257</v>
      </c>
      <c r="D85" s="48" t="s">
        <v>672</v>
      </c>
      <c r="E85" s="48" t="s">
        <v>60</v>
      </c>
      <c r="F85" s="49">
        <v>845</v>
      </c>
      <c r="G85" s="49">
        <v>1535</v>
      </c>
      <c r="H85" s="49">
        <f t="shared" si="16"/>
        <v>690</v>
      </c>
      <c r="I85" s="49">
        <f t="shared" si="11"/>
        <v>690</v>
      </c>
      <c r="J85" s="70">
        <v>7</v>
      </c>
      <c r="K85" s="48" t="str">
        <f>LEFT(F85,1)</f>
        <v>8</v>
      </c>
      <c r="L85" s="48" t="str">
        <f t="shared" si="13"/>
        <v>15</v>
      </c>
      <c r="M85" s="48">
        <f t="shared" si="14"/>
        <v>7</v>
      </c>
      <c r="N85" s="48" t="str">
        <f t="shared" si="15"/>
        <v>90</v>
      </c>
      <c r="O85" s="48" t="str">
        <f>IF(F85=0,"PERNOITE",IF(H85&lt;0,"PERNOITE","INTEGRAL"))</f>
        <v>INTEGRAL</v>
      </c>
      <c r="P85" s="48" t="str">
        <f t="shared" si="10"/>
        <v>EVENTUAL</v>
      </c>
      <c r="Q85" s="51">
        <f t="shared" si="12"/>
        <v>20</v>
      </c>
      <c r="R85" s="52">
        <v>1</v>
      </c>
    </row>
    <row r="86" spans="2:18">
      <c r="B86" s="47">
        <v>2</v>
      </c>
      <c r="C86" s="48" t="s">
        <v>257</v>
      </c>
      <c r="D86" s="48" t="s">
        <v>673</v>
      </c>
      <c r="E86" s="48" t="s">
        <v>60</v>
      </c>
      <c r="F86" s="49">
        <v>1300</v>
      </c>
      <c r="G86" s="49">
        <v>1654</v>
      </c>
      <c r="H86" s="49">
        <f t="shared" si="16"/>
        <v>354</v>
      </c>
      <c r="I86" s="49">
        <f t="shared" si="11"/>
        <v>354</v>
      </c>
      <c r="J86" s="70">
        <v>4</v>
      </c>
      <c r="K86" s="48" t="str">
        <f>LEFT(F86,2)</f>
        <v>13</v>
      </c>
      <c r="L86" s="48" t="str">
        <f t="shared" si="13"/>
        <v>16</v>
      </c>
      <c r="M86" s="48">
        <f t="shared" si="14"/>
        <v>3</v>
      </c>
      <c r="N86" s="48" t="str">
        <f t="shared" si="15"/>
        <v>54</v>
      </c>
      <c r="O86" s="48" t="str">
        <f>IF(F86=0,"PERNOITE",IF(H86&lt;0,"PERNOITE","INTEGRAL"))</f>
        <v>INTEGRAL</v>
      </c>
      <c r="P86" s="48" t="str">
        <f t="shared" si="10"/>
        <v>EVENTUAL</v>
      </c>
      <c r="Q86" s="51">
        <f t="shared" si="12"/>
        <v>12</v>
      </c>
      <c r="R86" s="52">
        <v>1</v>
      </c>
    </row>
    <row r="87" spans="2:18">
      <c r="B87" s="47">
        <v>1</v>
      </c>
      <c r="C87" s="48" t="s">
        <v>257</v>
      </c>
      <c r="D87" s="48" t="s">
        <v>674</v>
      </c>
      <c r="E87" s="48" t="s">
        <v>68</v>
      </c>
      <c r="F87" s="49">
        <v>730</v>
      </c>
      <c r="G87" s="49">
        <v>1721</v>
      </c>
      <c r="H87" s="49">
        <f t="shared" si="16"/>
        <v>991</v>
      </c>
      <c r="I87" s="49">
        <f t="shared" si="11"/>
        <v>991</v>
      </c>
      <c r="J87" s="70">
        <v>10</v>
      </c>
      <c r="K87" s="48" t="str">
        <f>LEFT(F87,1)</f>
        <v>7</v>
      </c>
      <c r="L87" s="48" t="str">
        <f t="shared" si="13"/>
        <v>17</v>
      </c>
      <c r="M87" s="48">
        <f t="shared" si="14"/>
        <v>10</v>
      </c>
      <c r="N87" s="48" t="str">
        <f t="shared" si="15"/>
        <v>91</v>
      </c>
      <c r="O87" s="48" t="str">
        <f>IF(F87=0,"PERNOITE",IF(H87&lt;0,"PERNOITE","INTEGRAL"))</f>
        <v>INTEGRAL</v>
      </c>
      <c r="P87" s="48" t="str">
        <f t="shared" si="10"/>
        <v>MENSALISTA</v>
      </c>
      <c r="Q87" s="51">
        <f t="shared" si="12"/>
        <v>9.6</v>
      </c>
      <c r="R87" s="52">
        <v>1</v>
      </c>
    </row>
    <row r="88" spans="2:18">
      <c r="B88" s="47">
        <v>2</v>
      </c>
      <c r="C88" s="48" t="s">
        <v>257</v>
      </c>
      <c r="D88" s="48" t="s">
        <v>675</v>
      </c>
      <c r="E88" s="48" t="s">
        <v>62</v>
      </c>
      <c r="F88" s="49">
        <v>1130</v>
      </c>
      <c r="G88" s="49">
        <v>1230</v>
      </c>
      <c r="H88" s="49">
        <f t="shared" si="16"/>
        <v>100</v>
      </c>
      <c r="I88" s="49">
        <f t="shared" si="11"/>
        <v>100</v>
      </c>
      <c r="J88" s="70">
        <v>1</v>
      </c>
      <c r="K88" s="48" t="str">
        <f>LEFT(F88,2)</f>
        <v>11</v>
      </c>
      <c r="L88" s="48" t="str">
        <f t="shared" si="13"/>
        <v>12</v>
      </c>
      <c r="M88" s="48">
        <f t="shared" si="14"/>
        <v>1</v>
      </c>
      <c r="N88" s="48" t="str">
        <f t="shared" si="15"/>
        <v>00</v>
      </c>
      <c r="O88" s="48" t="str">
        <f>IF(F88=0,"PERNOITE",IF(H88&lt;0,"PERNOITE","INTEGRAL"))</f>
        <v>INTEGRAL</v>
      </c>
      <c r="P88" s="48" t="str">
        <f t="shared" si="10"/>
        <v>EVENTUAL</v>
      </c>
      <c r="Q88" s="51">
        <f t="shared" si="12"/>
        <v>8</v>
      </c>
      <c r="R88" s="52">
        <v>1</v>
      </c>
    </row>
    <row r="89" spans="2:18">
      <c r="B89" s="47">
        <v>2</v>
      </c>
      <c r="C89" s="48" t="s">
        <v>268</v>
      </c>
      <c r="D89" s="48" t="s">
        <v>676</v>
      </c>
      <c r="E89" s="48" t="s">
        <v>64</v>
      </c>
      <c r="F89" s="49">
        <v>730</v>
      </c>
      <c r="G89" s="49">
        <v>1205</v>
      </c>
      <c r="H89" s="49">
        <f t="shared" si="16"/>
        <v>475</v>
      </c>
      <c r="I89" s="49">
        <f t="shared" si="11"/>
        <v>475</v>
      </c>
      <c r="J89" s="70">
        <v>5</v>
      </c>
      <c r="K89" s="48" t="str">
        <f>LEFT(F89,1)</f>
        <v>7</v>
      </c>
      <c r="L89" s="48" t="str">
        <f t="shared" si="13"/>
        <v>12</v>
      </c>
      <c r="M89" s="48">
        <f t="shared" si="14"/>
        <v>5</v>
      </c>
      <c r="N89" s="48" t="str">
        <f t="shared" si="15"/>
        <v>75</v>
      </c>
      <c r="O89" s="48" t="str">
        <f>IF(F89=0,"PERNOITE",IF(H89&lt;0,"PERNOITE","INTEGRAL"))</f>
        <v>INTEGRAL</v>
      </c>
      <c r="P89" s="48" t="str">
        <f t="shared" si="10"/>
        <v>EVENTUAL</v>
      </c>
      <c r="Q89" s="51">
        <f t="shared" si="12"/>
        <v>16</v>
      </c>
      <c r="R89" s="52">
        <v>1</v>
      </c>
    </row>
    <row r="90" spans="2:18">
      <c r="B90" s="47">
        <v>2</v>
      </c>
      <c r="C90" s="48" t="s">
        <v>268</v>
      </c>
      <c r="D90" s="48" t="s">
        <v>677</v>
      </c>
      <c r="E90" s="48" t="s">
        <v>62</v>
      </c>
      <c r="F90" s="49">
        <v>1015</v>
      </c>
      <c r="G90" s="49">
        <v>1208</v>
      </c>
      <c r="H90" s="49">
        <f t="shared" si="16"/>
        <v>193</v>
      </c>
      <c r="I90" s="49">
        <f t="shared" si="11"/>
        <v>193</v>
      </c>
      <c r="J90" s="70">
        <v>2</v>
      </c>
      <c r="K90" s="48" t="str">
        <f t="shared" ref="K90:K96" si="17">LEFT(F90,2)</f>
        <v>10</v>
      </c>
      <c r="L90" s="48" t="str">
        <f t="shared" si="13"/>
        <v>12</v>
      </c>
      <c r="M90" s="48">
        <f t="shared" si="14"/>
        <v>2</v>
      </c>
      <c r="N90" s="48" t="str">
        <f t="shared" si="15"/>
        <v>93</v>
      </c>
      <c r="O90" s="48" t="str">
        <f>IF(F90=0,"PERNOITE",IF(H90&lt;0,"PERNOITE","INTEGRAL"))</f>
        <v>INTEGRAL</v>
      </c>
      <c r="P90" s="48" t="str">
        <f t="shared" si="10"/>
        <v>EVENTUAL</v>
      </c>
      <c r="Q90" s="51">
        <f t="shared" si="12"/>
        <v>10</v>
      </c>
      <c r="R90" s="52">
        <v>1</v>
      </c>
    </row>
    <row r="91" spans="2:18">
      <c r="B91" s="47">
        <v>2</v>
      </c>
      <c r="C91" s="48" t="s">
        <v>268</v>
      </c>
      <c r="D91" s="48" t="s">
        <v>678</v>
      </c>
      <c r="E91" s="48" t="s">
        <v>60</v>
      </c>
      <c r="F91" s="49">
        <v>1215</v>
      </c>
      <c r="G91" s="49">
        <v>1310</v>
      </c>
      <c r="H91" s="49">
        <f t="shared" si="16"/>
        <v>95</v>
      </c>
      <c r="I91" s="49">
        <f t="shared" si="11"/>
        <v>95</v>
      </c>
      <c r="J91" s="70">
        <v>1</v>
      </c>
      <c r="K91" s="48" t="str">
        <f t="shared" si="17"/>
        <v>12</v>
      </c>
      <c r="L91" s="48" t="str">
        <f t="shared" si="13"/>
        <v>13</v>
      </c>
      <c r="M91" s="48">
        <f t="shared" si="14"/>
        <v>1</v>
      </c>
      <c r="N91" s="48" t="str">
        <f t="shared" si="15"/>
        <v>95</v>
      </c>
      <c r="O91" s="48" t="str">
        <f>IF(F91=0,"PERNOITE",IF(H91&lt;0,"PERNOITE","INTEGRAL"))</f>
        <v>INTEGRAL</v>
      </c>
      <c r="P91" s="48" t="str">
        <f t="shared" si="10"/>
        <v>EVENTUAL</v>
      </c>
      <c r="Q91" s="51">
        <f t="shared" si="12"/>
        <v>8</v>
      </c>
      <c r="R91" s="52">
        <v>1</v>
      </c>
    </row>
    <row r="92" spans="2:18">
      <c r="B92" s="47">
        <v>2</v>
      </c>
      <c r="C92" s="48" t="s">
        <v>268</v>
      </c>
      <c r="D92" s="48" t="s">
        <v>679</v>
      </c>
      <c r="E92" s="48" t="s">
        <v>60</v>
      </c>
      <c r="F92" s="49">
        <v>1200</v>
      </c>
      <c r="G92" s="49">
        <v>1314</v>
      </c>
      <c r="H92" s="49">
        <f t="shared" si="16"/>
        <v>114</v>
      </c>
      <c r="I92" s="49">
        <f t="shared" si="11"/>
        <v>114</v>
      </c>
      <c r="J92" s="70">
        <v>2</v>
      </c>
      <c r="K92" s="48" t="str">
        <f t="shared" si="17"/>
        <v>12</v>
      </c>
      <c r="L92" s="48" t="str">
        <f t="shared" si="13"/>
        <v>13</v>
      </c>
      <c r="M92" s="48">
        <f t="shared" si="14"/>
        <v>1</v>
      </c>
      <c r="N92" s="48" t="str">
        <f t="shared" si="15"/>
        <v>14</v>
      </c>
      <c r="O92" s="48" t="str">
        <f>IF(F92=0,"PERNOITE",IF(H92&lt;0,"PERNOITE","INTEGRAL"))</f>
        <v>INTEGRAL</v>
      </c>
      <c r="P92" s="48" t="str">
        <f t="shared" si="10"/>
        <v>EVENTUAL</v>
      </c>
      <c r="Q92" s="51">
        <f t="shared" si="12"/>
        <v>10</v>
      </c>
      <c r="R92" s="52">
        <v>1</v>
      </c>
    </row>
    <row r="93" spans="2:18">
      <c r="B93" s="47">
        <v>2</v>
      </c>
      <c r="C93" s="48" t="s">
        <v>268</v>
      </c>
      <c r="D93" s="48" t="s">
        <v>680</v>
      </c>
      <c r="E93" s="48" t="s">
        <v>81</v>
      </c>
      <c r="F93" s="49">
        <v>1215</v>
      </c>
      <c r="G93" s="49">
        <v>1321</v>
      </c>
      <c r="H93" s="49">
        <f t="shared" si="16"/>
        <v>106</v>
      </c>
      <c r="I93" s="49">
        <f t="shared" si="11"/>
        <v>106</v>
      </c>
      <c r="J93" s="70">
        <v>2</v>
      </c>
      <c r="K93" s="48" t="str">
        <f t="shared" si="17"/>
        <v>12</v>
      </c>
      <c r="L93" s="48" t="str">
        <f t="shared" si="13"/>
        <v>13</v>
      </c>
      <c r="M93" s="48">
        <f t="shared" si="14"/>
        <v>1</v>
      </c>
      <c r="N93" s="48" t="str">
        <f t="shared" si="15"/>
        <v>06</v>
      </c>
      <c r="O93" s="48" t="str">
        <f>IF(F93=0,"PERNOITE",IF(H93&lt;0,"PERNOITE","INTEGRAL"))</f>
        <v>INTEGRAL</v>
      </c>
      <c r="P93" s="48" t="str">
        <f t="shared" si="10"/>
        <v>EVENTUAL</v>
      </c>
      <c r="Q93" s="51">
        <f t="shared" si="12"/>
        <v>10</v>
      </c>
      <c r="R93" s="52">
        <v>1</v>
      </c>
    </row>
    <row r="94" spans="2:18">
      <c r="B94" s="47">
        <v>2</v>
      </c>
      <c r="C94" s="48" t="s">
        <v>268</v>
      </c>
      <c r="D94" s="48" t="s">
        <v>681</v>
      </c>
      <c r="E94" s="48" t="s">
        <v>60</v>
      </c>
      <c r="F94" s="49">
        <v>1115</v>
      </c>
      <c r="G94" s="49">
        <v>1356</v>
      </c>
      <c r="H94" s="49">
        <f t="shared" si="16"/>
        <v>241</v>
      </c>
      <c r="I94" s="49">
        <f t="shared" si="11"/>
        <v>241</v>
      </c>
      <c r="J94" s="70">
        <v>3</v>
      </c>
      <c r="K94" s="48" t="str">
        <f t="shared" si="17"/>
        <v>11</v>
      </c>
      <c r="L94" s="48" t="str">
        <f t="shared" si="13"/>
        <v>13</v>
      </c>
      <c r="M94" s="48">
        <f t="shared" si="14"/>
        <v>2</v>
      </c>
      <c r="N94" s="48" t="str">
        <f t="shared" si="15"/>
        <v>41</v>
      </c>
      <c r="O94" s="48" t="str">
        <f>IF(F94=0,"PERNOITE",IF(H94&lt;0,"PERNOITE","INTEGRAL"))</f>
        <v>INTEGRAL</v>
      </c>
      <c r="P94" s="48" t="str">
        <f t="shared" si="10"/>
        <v>EVENTUAL</v>
      </c>
      <c r="Q94" s="51">
        <f t="shared" si="12"/>
        <v>10</v>
      </c>
      <c r="R94" s="52">
        <v>1</v>
      </c>
    </row>
    <row r="95" spans="2:18">
      <c r="B95" s="47">
        <v>2</v>
      </c>
      <c r="C95" s="48" t="s">
        <v>268</v>
      </c>
      <c r="D95" s="48" t="s">
        <v>682</v>
      </c>
      <c r="E95" s="48" t="s">
        <v>419</v>
      </c>
      <c r="F95" s="49">
        <v>1215</v>
      </c>
      <c r="G95" s="49">
        <v>1416</v>
      </c>
      <c r="H95" s="49">
        <f t="shared" si="16"/>
        <v>201</v>
      </c>
      <c r="I95" s="49">
        <f t="shared" si="11"/>
        <v>201</v>
      </c>
      <c r="J95" s="70">
        <v>3</v>
      </c>
      <c r="K95" s="48" t="str">
        <f t="shared" si="17"/>
        <v>12</v>
      </c>
      <c r="L95" s="48" t="str">
        <f t="shared" si="13"/>
        <v>14</v>
      </c>
      <c r="M95" s="48">
        <f t="shared" si="14"/>
        <v>2</v>
      </c>
      <c r="N95" s="48" t="str">
        <f t="shared" si="15"/>
        <v>01</v>
      </c>
      <c r="O95" s="48" t="str">
        <f>IF(F95=0,"PERNOITE",IF(H95&lt;0,"PERNOITE","INTEGRAL"))</f>
        <v>INTEGRAL</v>
      </c>
      <c r="P95" s="48" t="str">
        <f t="shared" ref="P95:P158" si="18">IF(B95=1,"MENSALISTA",IF(B95=2,"EVENTUAL",IF(B95=3,"DIARISTA")))</f>
        <v>EVENTUAL</v>
      </c>
      <c r="Q95" s="51">
        <f t="shared" si="12"/>
        <v>10</v>
      </c>
      <c r="R95" s="52">
        <v>1</v>
      </c>
    </row>
    <row r="96" spans="2:18">
      <c r="B96" s="47">
        <v>2</v>
      </c>
      <c r="C96" s="48" t="s">
        <v>268</v>
      </c>
      <c r="D96" s="48" t="s">
        <v>683</v>
      </c>
      <c r="E96" s="48" t="s">
        <v>60</v>
      </c>
      <c r="F96" s="49">
        <v>1115</v>
      </c>
      <c r="G96" s="49">
        <v>1441</v>
      </c>
      <c r="H96" s="49">
        <f t="shared" si="16"/>
        <v>326</v>
      </c>
      <c r="I96" s="49">
        <f t="shared" si="11"/>
        <v>326</v>
      </c>
      <c r="J96" s="70">
        <v>4</v>
      </c>
      <c r="K96" s="48" t="str">
        <f t="shared" si="17"/>
        <v>11</v>
      </c>
      <c r="L96" s="48" t="str">
        <f t="shared" si="13"/>
        <v>14</v>
      </c>
      <c r="M96" s="48">
        <f t="shared" si="14"/>
        <v>3</v>
      </c>
      <c r="N96" s="48" t="str">
        <f t="shared" si="15"/>
        <v>26</v>
      </c>
      <c r="O96" s="48" t="str">
        <f>IF(F96=0,"PERNOITE",IF(H96&lt;0,"PERNOITE","INTEGRAL"))</f>
        <v>INTEGRAL</v>
      </c>
      <c r="P96" s="48" t="str">
        <f t="shared" si="18"/>
        <v>EVENTUAL</v>
      </c>
      <c r="Q96" s="51">
        <f t="shared" si="12"/>
        <v>12</v>
      </c>
      <c r="R96" s="52">
        <v>1</v>
      </c>
    </row>
    <row r="97" spans="2:18">
      <c r="B97" s="47">
        <v>2</v>
      </c>
      <c r="C97" s="48" t="s">
        <v>268</v>
      </c>
      <c r="D97" s="48" t="s">
        <v>684</v>
      </c>
      <c r="E97" s="48" t="s">
        <v>64</v>
      </c>
      <c r="F97" s="49">
        <v>730</v>
      </c>
      <c r="G97" s="49">
        <v>1505</v>
      </c>
      <c r="H97" s="49">
        <f t="shared" si="16"/>
        <v>775</v>
      </c>
      <c r="I97" s="49">
        <f t="shared" si="11"/>
        <v>775</v>
      </c>
      <c r="J97" s="70">
        <v>8</v>
      </c>
      <c r="K97" s="48" t="str">
        <f>LEFT(F97,1)</f>
        <v>7</v>
      </c>
      <c r="L97" s="48" t="str">
        <f t="shared" si="13"/>
        <v>15</v>
      </c>
      <c r="M97" s="48">
        <f t="shared" si="14"/>
        <v>8</v>
      </c>
      <c r="N97" s="48" t="str">
        <f t="shared" si="15"/>
        <v>75</v>
      </c>
      <c r="O97" s="48" t="str">
        <f>IF(F97=0,"PERNOITE",IF(H97&lt;0,"PERNOITE","INTEGRAL"))</f>
        <v>INTEGRAL</v>
      </c>
      <c r="P97" s="48" t="str">
        <f t="shared" si="18"/>
        <v>EVENTUAL</v>
      </c>
      <c r="Q97" s="51">
        <f t="shared" si="12"/>
        <v>22</v>
      </c>
      <c r="R97" s="52">
        <v>1</v>
      </c>
    </row>
    <row r="98" spans="2:18">
      <c r="B98" s="47">
        <v>2</v>
      </c>
      <c r="C98" s="48" t="s">
        <v>268</v>
      </c>
      <c r="D98" s="48" t="s">
        <v>685</v>
      </c>
      <c r="E98" s="48" t="s">
        <v>60</v>
      </c>
      <c r="F98" s="49">
        <v>1030</v>
      </c>
      <c r="G98" s="49">
        <v>1522</v>
      </c>
      <c r="H98" s="49">
        <f t="shared" si="16"/>
        <v>492</v>
      </c>
      <c r="I98" s="49">
        <f t="shared" si="11"/>
        <v>492</v>
      </c>
      <c r="J98" s="70">
        <v>5</v>
      </c>
      <c r="K98" s="48" t="str">
        <f>LEFT(F98,2)</f>
        <v>10</v>
      </c>
      <c r="L98" s="48" t="str">
        <f t="shared" si="13"/>
        <v>15</v>
      </c>
      <c r="M98" s="48">
        <f t="shared" si="14"/>
        <v>5</v>
      </c>
      <c r="N98" s="48" t="str">
        <f t="shared" si="15"/>
        <v>92</v>
      </c>
      <c r="O98" s="48" t="str">
        <f>IF(F98=0,"PERNOITE",IF(H98&lt;0,"PERNOITE","INTEGRAL"))</f>
        <v>INTEGRAL</v>
      </c>
      <c r="P98" s="48" t="str">
        <f t="shared" si="18"/>
        <v>EVENTUAL</v>
      </c>
      <c r="Q98" s="51">
        <f t="shared" si="12"/>
        <v>16</v>
      </c>
      <c r="R98" s="52">
        <v>1</v>
      </c>
    </row>
    <row r="99" spans="2:18">
      <c r="B99" s="47">
        <v>2</v>
      </c>
      <c r="C99" s="48" t="s">
        <v>268</v>
      </c>
      <c r="D99" s="48" t="s">
        <v>686</v>
      </c>
      <c r="E99" s="48" t="s">
        <v>64</v>
      </c>
      <c r="F99" s="49">
        <v>1000</v>
      </c>
      <c r="G99" s="49">
        <v>1540</v>
      </c>
      <c r="H99" s="49">
        <f t="shared" si="16"/>
        <v>540</v>
      </c>
      <c r="I99" s="49">
        <f t="shared" si="11"/>
        <v>540</v>
      </c>
      <c r="J99" s="70">
        <v>6</v>
      </c>
      <c r="K99" s="48" t="str">
        <f>LEFT(F99,2)</f>
        <v>10</v>
      </c>
      <c r="L99" s="48" t="str">
        <f t="shared" si="13"/>
        <v>15</v>
      </c>
      <c r="M99" s="48">
        <f t="shared" si="14"/>
        <v>5</v>
      </c>
      <c r="N99" s="48" t="str">
        <f t="shared" si="15"/>
        <v>40</v>
      </c>
      <c r="O99" s="48" t="str">
        <f>IF(F99=0,"PERNOITE",IF(H99&lt;0,"PERNOITE","INTEGRAL"))</f>
        <v>INTEGRAL</v>
      </c>
      <c r="P99" s="48" t="str">
        <f t="shared" si="18"/>
        <v>EVENTUAL</v>
      </c>
      <c r="Q99" s="51">
        <f t="shared" si="12"/>
        <v>16</v>
      </c>
      <c r="R99" s="52">
        <v>1</v>
      </c>
    </row>
    <row r="100" spans="2:18">
      <c r="B100" s="47">
        <v>2</v>
      </c>
      <c r="C100" s="48" t="s">
        <v>268</v>
      </c>
      <c r="D100" s="48" t="s">
        <v>687</v>
      </c>
      <c r="E100" s="48" t="s">
        <v>78</v>
      </c>
      <c r="F100" s="49">
        <v>800</v>
      </c>
      <c r="G100" s="49">
        <v>1549</v>
      </c>
      <c r="H100" s="49">
        <f t="shared" si="16"/>
        <v>749</v>
      </c>
      <c r="I100" s="49">
        <f t="shared" si="11"/>
        <v>749</v>
      </c>
      <c r="J100" s="70">
        <v>8</v>
      </c>
      <c r="K100" s="48" t="str">
        <f>LEFT(F100,1)</f>
        <v>8</v>
      </c>
      <c r="L100" s="48" t="str">
        <f t="shared" si="13"/>
        <v>15</v>
      </c>
      <c r="M100" s="48">
        <f t="shared" si="14"/>
        <v>7</v>
      </c>
      <c r="N100" s="48" t="str">
        <f t="shared" si="15"/>
        <v>49</v>
      </c>
      <c r="O100" s="48" t="str">
        <f>IF(F100=0,"PERNOITE",IF(H100&lt;0,"PERNOITE","INTEGRAL"))</f>
        <v>INTEGRAL</v>
      </c>
      <c r="P100" s="48" t="str">
        <f t="shared" si="18"/>
        <v>EVENTUAL</v>
      </c>
      <c r="Q100" s="51">
        <f t="shared" si="12"/>
        <v>20</v>
      </c>
      <c r="R100" s="52">
        <v>1</v>
      </c>
    </row>
    <row r="101" spans="2:18">
      <c r="B101" s="47">
        <v>1</v>
      </c>
      <c r="C101" s="48" t="s">
        <v>268</v>
      </c>
      <c r="D101" s="48" t="s">
        <v>688</v>
      </c>
      <c r="E101" s="48" t="s">
        <v>60</v>
      </c>
      <c r="F101" s="49">
        <v>715</v>
      </c>
      <c r="G101" s="49">
        <v>1610</v>
      </c>
      <c r="H101" s="49">
        <f t="shared" si="16"/>
        <v>895</v>
      </c>
      <c r="I101" s="49">
        <f t="shared" si="11"/>
        <v>895</v>
      </c>
      <c r="J101" s="70">
        <v>9</v>
      </c>
      <c r="K101" s="48" t="str">
        <f>LEFT(F101,1)</f>
        <v>7</v>
      </c>
      <c r="L101" s="48" t="str">
        <f t="shared" si="13"/>
        <v>16</v>
      </c>
      <c r="M101" s="48">
        <f t="shared" si="14"/>
        <v>9</v>
      </c>
      <c r="N101" s="48" t="str">
        <f t="shared" si="15"/>
        <v>95</v>
      </c>
      <c r="O101" s="48" t="str">
        <f>IF(F101=0,"PERNOITE",IF(H101&lt;0,"PERNOITE","INTEGRAL"))</f>
        <v>INTEGRAL</v>
      </c>
      <c r="P101" s="48" t="str">
        <f t="shared" si="18"/>
        <v>MENSALISTA</v>
      </c>
      <c r="Q101" s="51">
        <f t="shared" si="12"/>
        <v>9.6</v>
      </c>
      <c r="R101" s="52">
        <v>1</v>
      </c>
    </row>
    <row r="102" spans="2:18">
      <c r="B102" s="47">
        <v>1</v>
      </c>
      <c r="C102" s="48" t="s">
        <v>268</v>
      </c>
      <c r="D102" s="48" t="s">
        <v>689</v>
      </c>
      <c r="E102" s="48" t="s">
        <v>64</v>
      </c>
      <c r="F102" s="49">
        <v>745</v>
      </c>
      <c r="G102" s="49">
        <v>1616</v>
      </c>
      <c r="H102" s="49">
        <f t="shared" si="16"/>
        <v>871</v>
      </c>
      <c r="I102" s="49">
        <f t="shared" si="11"/>
        <v>871</v>
      </c>
      <c r="J102" s="70">
        <v>9</v>
      </c>
      <c r="K102" s="48" t="str">
        <f>LEFT(F102,1)</f>
        <v>7</v>
      </c>
      <c r="L102" s="48" t="str">
        <f t="shared" si="13"/>
        <v>16</v>
      </c>
      <c r="M102" s="48">
        <f t="shared" si="14"/>
        <v>9</v>
      </c>
      <c r="N102" s="48" t="str">
        <f t="shared" si="15"/>
        <v>71</v>
      </c>
      <c r="O102" s="48" t="str">
        <f>IF(F102=0,"PERNOITE",IF(H102&lt;0,"PERNOITE","INTEGRAL"))</f>
        <v>INTEGRAL</v>
      </c>
      <c r="P102" s="48" t="str">
        <f t="shared" si="18"/>
        <v>MENSALISTA</v>
      </c>
      <c r="Q102" s="51">
        <f t="shared" si="12"/>
        <v>9.6</v>
      </c>
      <c r="R102" s="52">
        <v>1</v>
      </c>
    </row>
    <row r="103" spans="2:18">
      <c r="B103" s="47">
        <v>2</v>
      </c>
      <c r="C103" s="48" t="s">
        <v>268</v>
      </c>
      <c r="D103" s="48" t="s">
        <v>690</v>
      </c>
      <c r="E103" s="48" t="s">
        <v>64</v>
      </c>
      <c r="F103" s="49">
        <v>830</v>
      </c>
      <c r="G103" s="49">
        <v>1621</v>
      </c>
      <c r="H103" s="49">
        <f t="shared" si="16"/>
        <v>791</v>
      </c>
      <c r="I103" s="49">
        <f t="shared" si="11"/>
        <v>791</v>
      </c>
      <c r="J103" s="70">
        <v>8</v>
      </c>
      <c r="K103" s="48" t="str">
        <f>LEFT(F103,1)</f>
        <v>8</v>
      </c>
      <c r="L103" s="48" t="str">
        <f t="shared" si="13"/>
        <v>16</v>
      </c>
      <c r="M103" s="48">
        <f t="shared" si="14"/>
        <v>8</v>
      </c>
      <c r="N103" s="48" t="str">
        <f t="shared" si="15"/>
        <v>91</v>
      </c>
      <c r="O103" s="48" t="str">
        <f>IF(F103=0,"PERNOITE",IF(H103&lt;0,"PERNOITE","INTEGRAL"))</f>
        <v>INTEGRAL</v>
      </c>
      <c r="P103" s="48" t="str">
        <f t="shared" si="18"/>
        <v>EVENTUAL</v>
      </c>
      <c r="Q103" s="51">
        <f t="shared" si="12"/>
        <v>22</v>
      </c>
      <c r="R103" s="52">
        <v>1</v>
      </c>
    </row>
    <row r="104" spans="2:18">
      <c r="B104" s="47">
        <v>2</v>
      </c>
      <c r="C104" s="48" t="s">
        <v>268</v>
      </c>
      <c r="D104" s="48" t="s">
        <v>691</v>
      </c>
      <c r="E104" s="48" t="s">
        <v>64</v>
      </c>
      <c r="F104" s="49">
        <v>915</v>
      </c>
      <c r="G104" s="49">
        <v>1627</v>
      </c>
      <c r="H104" s="49">
        <f t="shared" si="16"/>
        <v>712</v>
      </c>
      <c r="I104" s="49">
        <f t="shared" si="11"/>
        <v>712</v>
      </c>
      <c r="J104" s="70">
        <v>8</v>
      </c>
      <c r="K104" s="48" t="str">
        <f>LEFT(F104,1)</f>
        <v>9</v>
      </c>
      <c r="L104" s="48" t="str">
        <f t="shared" si="13"/>
        <v>16</v>
      </c>
      <c r="M104" s="48">
        <f t="shared" si="14"/>
        <v>7</v>
      </c>
      <c r="N104" s="48" t="str">
        <f t="shared" si="15"/>
        <v>12</v>
      </c>
      <c r="O104" s="48" t="str">
        <f>IF(F104=0,"PERNOITE",IF(H104&lt;0,"PERNOITE","INTEGRAL"))</f>
        <v>INTEGRAL</v>
      </c>
      <c r="P104" s="48" t="str">
        <f t="shared" si="18"/>
        <v>EVENTUAL</v>
      </c>
      <c r="Q104" s="51">
        <f t="shared" si="12"/>
        <v>20</v>
      </c>
      <c r="R104" s="52">
        <v>1</v>
      </c>
    </row>
    <row r="105" spans="2:18">
      <c r="B105" s="47">
        <v>2</v>
      </c>
      <c r="C105" s="48" t="s">
        <v>268</v>
      </c>
      <c r="D105" s="48" t="s">
        <v>692</v>
      </c>
      <c r="E105" s="48" t="s">
        <v>64</v>
      </c>
      <c r="F105" s="49">
        <v>1015</v>
      </c>
      <c r="G105" s="49">
        <v>1627</v>
      </c>
      <c r="H105" s="49">
        <f t="shared" si="16"/>
        <v>612</v>
      </c>
      <c r="I105" s="49">
        <f t="shared" si="11"/>
        <v>612</v>
      </c>
      <c r="J105" s="70">
        <v>7</v>
      </c>
      <c r="K105" s="48" t="str">
        <f>LEFT(F105,2)</f>
        <v>10</v>
      </c>
      <c r="L105" s="48" t="str">
        <f t="shared" si="13"/>
        <v>16</v>
      </c>
      <c r="M105" s="48">
        <f t="shared" si="14"/>
        <v>6</v>
      </c>
      <c r="N105" s="48" t="str">
        <f t="shared" si="15"/>
        <v>12</v>
      </c>
      <c r="O105" s="48" t="str">
        <f>IF(F105=0,"PERNOITE",IF(H105&lt;0,"PERNOITE","INTEGRAL"))</f>
        <v>INTEGRAL</v>
      </c>
      <c r="P105" s="48" t="str">
        <f t="shared" si="18"/>
        <v>EVENTUAL</v>
      </c>
      <c r="Q105" s="51">
        <f t="shared" si="12"/>
        <v>18</v>
      </c>
      <c r="R105" s="52">
        <v>1</v>
      </c>
    </row>
    <row r="106" spans="2:18">
      <c r="B106" s="47">
        <v>2</v>
      </c>
      <c r="C106" s="48" t="s">
        <v>268</v>
      </c>
      <c r="D106" s="48" t="s">
        <v>693</v>
      </c>
      <c r="E106" s="48" t="s">
        <v>60</v>
      </c>
      <c r="F106" s="49">
        <v>915</v>
      </c>
      <c r="G106" s="49">
        <v>1638</v>
      </c>
      <c r="H106" s="49">
        <f t="shared" si="16"/>
        <v>723</v>
      </c>
      <c r="I106" s="49">
        <f t="shared" si="11"/>
        <v>723</v>
      </c>
      <c r="J106" s="70">
        <v>8</v>
      </c>
      <c r="K106" s="48" t="str">
        <f>LEFT(F106,1)</f>
        <v>9</v>
      </c>
      <c r="L106" s="48" t="str">
        <f t="shared" si="13"/>
        <v>16</v>
      </c>
      <c r="M106" s="48">
        <f t="shared" si="14"/>
        <v>7</v>
      </c>
      <c r="N106" s="48" t="str">
        <f t="shared" si="15"/>
        <v>23</v>
      </c>
      <c r="O106" s="48" t="str">
        <f>IF(F106=0,"PERNOITE",IF(H106&lt;0,"PERNOITE","INTEGRAL"))</f>
        <v>INTEGRAL</v>
      </c>
      <c r="P106" s="48" t="str">
        <f t="shared" si="18"/>
        <v>EVENTUAL</v>
      </c>
      <c r="Q106" s="51">
        <f t="shared" si="12"/>
        <v>20</v>
      </c>
      <c r="R106" s="52">
        <v>1</v>
      </c>
    </row>
    <row r="107" spans="2:18">
      <c r="B107" s="47">
        <v>2</v>
      </c>
      <c r="C107" s="48" t="s">
        <v>268</v>
      </c>
      <c r="D107" s="48" t="s">
        <v>694</v>
      </c>
      <c r="E107" s="48" t="s">
        <v>78</v>
      </c>
      <c r="F107" s="49">
        <v>930</v>
      </c>
      <c r="G107" s="49">
        <v>1643</v>
      </c>
      <c r="H107" s="49">
        <f t="shared" si="16"/>
        <v>713</v>
      </c>
      <c r="I107" s="49">
        <f t="shared" si="11"/>
        <v>713</v>
      </c>
      <c r="J107" s="70">
        <v>8</v>
      </c>
      <c r="K107" s="48" t="str">
        <f>LEFT(F107,1)</f>
        <v>9</v>
      </c>
      <c r="L107" s="48" t="str">
        <f t="shared" si="13"/>
        <v>16</v>
      </c>
      <c r="M107" s="48">
        <f t="shared" si="14"/>
        <v>7</v>
      </c>
      <c r="N107" s="48" t="str">
        <f t="shared" si="15"/>
        <v>13</v>
      </c>
      <c r="O107" s="48" t="str">
        <f>IF(F107=0,"PERNOITE",IF(H107&lt;0,"PERNOITE","INTEGRAL"))</f>
        <v>INTEGRAL</v>
      </c>
      <c r="P107" s="48" t="str">
        <f t="shared" si="18"/>
        <v>EVENTUAL</v>
      </c>
      <c r="Q107" s="51">
        <f t="shared" si="12"/>
        <v>20</v>
      </c>
      <c r="R107" s="52">
        <v>1</v>
      </c>
    </row>
    <row r="108" spans="2:18">
      <c r="B108" s="47">
        <v>1</v>
      </c>
      <c r="C108" s="48" t="s">
        <v>268</v>
      </c>
      <c r="D108" s="48" t="s">
        <v>695</v>
      </c>
      <c r="E108" s="48" t="s">
        <v>64</v>
      </c>
      <c r="F108" s="49">
        <v>830</v>
      </c>
      <c r="G108" s="49">
        <v>1655</v>
      </c>
      <c r="H108" s="49">
        <f t="shared" si="16"/>
        <v>825</v>
      </c>
      <c r="I108" s="49">
        <f t="shared" si="11"/>
        <v>825</v>
      </c>
      <c r="J108" s="70">
        <v>9</v>
      </c>
      <c r="K108" s="48" t="str">
        <f>LEFT(F108,1)</f>
        <v>8</v>
      </c>
      <c r="L108" s="48" t="str">
        <f t="shared" si="13"/>
        <v>16</v>
      </c>
      <c r="M108" s="48">
        <f t="shared" si="14"/>
        <v>8</v>
      </c>
      <c r="N108" s="48" t="str">
        <f t="shared" si="15"/>
        <v>25</v>
      </c>
      <c r="O108" s="48" t="str">
        <f>IF(F108=0,"PERNOITE",IF(H108&lt;0,"PERNOITE","INTEGRAL"))</f>
        <v>INTEGRAL</v>
      </c>
      <c r="P108" s="48" t="str">
        <f t="shared" si="18"/>
        <v>MENSALISTA</v>
      </c>
      <c r="Q108" s="51">
        <f t="shared" si="12"/>
        <v>9.6</v>
      </c>
      <c r="R108" s="52">
        <v>1</v>
      </c>
    </row>
    <row r="109" spans="2:18">
      <c r="B109" s="47">
        <v>1</v>
      </c>
      <c r="C109" s="48" t="s">
        <v>268</v>
      </c>
      <c r="D109" s="48" t="s">
        <v>696</v>
      </c>
      <c r="E109" s="48" t="s">
        <v>64</v>
      </c>
      <c r="F109" s="49">
        <v>730</v>
      </c>
      <c r="G109" s="49">
        <v>1708</v>
      </c>
      <c r="H109" s="49">
        <f t="shared" si="16"/>
        <v>978</v>
      </c>
      <c r="I109" s="49">
        <f t="shared" si="11"/>
        <v>978</v>
      </c>
      <c r="J109" s="70">
        <v>10</v>
      </c>
      <c r="K109" s="48" t="str">
        <f>LEFT(F109,1)</f>
        <v>7</v>
      </c>
      <c r="L109" s="48" t="str">
        <f t="shared" si="13"/>
        <v>17</v>
      </c>
      <c r="M109" s="48">
        <f t="shared" si="14"/>
        <v>10</v>
      </c>
      <c r="N109" s="48" t="str">
        <f t="shared" si="15"/>
        <v>78</v>
      </c>
      <c r="O109" s="48" t="str">
        <f>IF(F109=0,"PERNOITE",IF(H109&lt;0,"PERNOITE","INTEGRAL"))</f>
        <v>INTEGRAL</v>
      </c>
      <c r="P109" s="48" t="str">
        <f t="shared" si="18"/>
        <v>MENSALISTA</v>
      </c>
      <c r="Q109" s="51">
        <f t="shared" si="12"/>
        <v>9.6</v>
      </c>
      <c r="R109" s="52">
        <v>1</v>
      </c>
    </row>
    <row r="110" spans="2:18">
      <c r="B110" s="47">
        <v>1</v>
      </c>
      <c r="C110" s="48" t="s">
        <v>268</v>
      </c>
      <c r="D110" s="48" t="s">
        <v>697</v>
      </c>
      <c r="E110" s="48" t="s">
        <v>78</v>
      </c>
      <c r="F110" s="49">
        <v>845</v>
      </c>
      <c r="G110" s="49">
        <v>1708</v>
      </c>
      <c r="H110" s="49">
        <f t="shared" si="16"/>
        <v>863</v>
      </c>
      <c r="I110" s="49">
        <f t="shared" si="11"/>
        <v>863</v>
      </c>
      <c r="J110" s="70">
        <v>9</v>
      </c>
      <c r="K110" s="48" t="str">
        <f>LEFT(F110,1)</f>
        <v>8</v>
      </c>
      <c r="L110" s="48" t="str">
        <f t="shared" si="13"/>
        <v>17</v>
      </c>
      <c r="M110" s="48">
        <f t="shared" si="14"/>
        <v>9</v>
      </c>
      <c r="N110" s="48" t="str">
        <f t="shared" si="15"/>
        <v>63</v>
      </c>
      <c r="O110" s="48" t="str">
        <f>IF(F110=0,"PERNOITE",IF(H110&lt;0,"PERNOITE","INTEGRAL"))</f>
        <v>INTEGRAL</v>
      </c>
      <c r="P110" s="48" t="str">
        <f t="shared" si="18"/>
        <v>MENSALISTA</v>
      </c>
      <c r="Q110" s="51">
        <f t="shared" si="12"/>
        <v>9.6</v>
      </c>
      <c r="R110" s="52">
        <v>1</v>
      </c>
    </row>
    <row r="111" spans="2:18">
      <c r="B111" s="47">
        <v>2</v>
      </c>
      <c r="C111" s="48" t="s">
        <v>268</v>
      </c>
      <c r="D111" s="48" t="s">
        <v>698</v>
      </c>
      <c r="E111" s="48" t="s">
        <v>64</v>
      </c>
      <c r="F111" s="49">
        <v>1330</v>
      </c>
      <c r="G111" s="49">
        <v>1713</v>
      </c>
      <c r="H111" s="49">
        <f t="shared" si="16"/>
        <v>383</v>
      </c>
      <c r="I111" s="49">
        <f t="shared" si="11"/>
        <v>383</v>
      </c>
      <c r="J111" s="70">
        <v>4</v>
      </c>
      <c r="K111" s="48" t="str">
        <f>LEFT(F111,2)</f>
        <v>13</v>
      </c>
      <c r="L111" s="48" t="str">
        <f t="shared" si="13"/>
        <v>17</v>
      </c>
      <c r="M111" s="48">
        <f t="shared" si="14"/>
        <v>4</v>
      </c>
      <c r="N111" s="48" t="str">
        <f t="shared" si="15"/>
        <v>83</v>
      </c>
      <c r="O111" s="48" t="str">
        <f>IF(F111=0,"PERNOITE",IF(H111&lt;0,"PERNOITE","INTEGRAL"))</f>
        <v>INTEGRAL</v>
      </c>
      <c r="P111" s="48" t="str">
        <f t="shared" si="18"/>
        <v>EVENTUAL</v>
      </c>
      <c r="Q111" s="51">
        <f t="shared" si="12"/>
        <v>14</v>
      </c>
      <c r="R111" s="52">
        <v>1</v>
      </c>
    </row>
    <row r="112" spans="2:18">
      <c r="B112" s="47">
        <v>1</v>
      </c>
      <c r="C112" s="48" t="s">
        <v>268</v>
      </c>
      <c r="D112" s="48" t="s">
        <v>699</v>
      </c>
      <c r="E112" s="48" t="s">
        <v>64</v>
      </c>
      <c r="F112" s="49">
        <v>845</v>
      </c>
      <c r="G112" s="49">
        <v>1723</v>
      </c>
      <c r="H112" s="49">
        <f t="shared" si="16"/>
        <v>878</v>
      </c>
      <c r="I112" s="49">
        <f t="shared" si="11"/>
        <v>878</v>
      </c>
      <c r="J112" s="70">
        <v>9</v>
      </c>
      <c r="K112" s="48" t="str">
        <f>LEFT(F112,1)</f>
        <v>8</v>
      </c>
      <c r="L112" s="48" t="str">
        <f t="shared" si="13"/>
        <v>17</v>
      </c>
      <c r="M112" s="48">
        <f t="shared" si="14"/>
        <v>9</v>
      </c>
      <c r="N112" s="48" t="str">
        <f t="shared" si="15"/>
        <v>78</v>
      </c>
      <c r="O112" s="48" t="str">
        <f>IF(F112=0,"PERNOITE",IF(H112&lt;0,"PERNOITE","INTEGRAL"))</f>
        <v>INTEGRAL</v>
      </c>
      <c r="P112" s="48" t="str">
        <f t="shared" si="18"/>
        <v>MENSALISTA</v>
      </c>
      <c r="Q112" s="51">
        <f t="shared" si="12"/>
        <v>9.6</v>
      </c>
      <c r="R112" s="52">
        <v>1</v>
      </c>
    </row>
    <row r="113" spans="2:18">
      <c r="B113" s="47">
        <v>1</v>
      </c>
      <c r="C113" s="48" t="s">
        <v>268</v>
      </c>
      <c r="D113" s="48" t="s">
        <v>700</v>
      </c>
      <c r="E113" s="48" t="s">
        <v>64</v>
      </c>
      <c r="F113" s="49">
        <v>730</v>
      </c>
      <c r="G113" s="49">
        <v>1730</v>
      </c>
      <c r="H113" s="49">
        <f t="shared" si="16"/>
        <v>1000</v>
      </c>
      <c r="I113" s="49">
        <f t="shared" si="11"/>
        <v>1000</v>
      </c>
      <c r="J113" s="70">
        <v>10</v>
      </c>
      <c r="K113" s="48" t="str">
        <f>LEFT(F113,1)</f>
        <v>7</v>
      </c>
      <c r="L113" s="48" t="str">
        <f t="shared" si="13"/>
        <v>17</v>
      </c>
      <c r="M113" s="48">
        <f t="shared" si="14"/>
        <v>10</v>
      </c>
      <c r="N113" s="48" t="str">
        <f t="shared" si="15"/>
        <v>00</v>
      </c>
      <c r="O113" s="48" t="str">
        <f>IF(F113=0,"PERNOITE",IF(H113&lt;0,"PERNOITE","INTEGRAL"))</f>
        <v>INTEGRAL</v>
      </c>
      <c r="P113" s="48" t="str">
        <f t="shared" si="18"/>
        <v>MENSALISTA</v>
      </c>
      <c r="Q113" s="51">
        <f t="shared" si="12"/>
        <v>9.6</v>
      </c>
      <c r="R113" s="52">
        <v>1</v>
      </c>
    </row>
    <row r="114" spans="2:18">
      <c r="B114" s="47">
        <v>1</v>
      </c>
      <c r="C114" s="48" t="s">
        <v>268</v>
      </c>
      <c r="D114" s="48" t="s">
        <v>701</v>
      </c>
      <c r="E114" s="48" t="s">
        <v>78</v>
      </c>
      <c r="F114" s="49">
        <v>715</v>
      </c>
      <c r="G114" s="49">
        <v>1745</v>
      </c>
      <c r="H114" s="49">
        <f t="shared" si="16"/>
        <v>1030</v>
      </c>
      <c r="I114" s="49">
        <f t="shared" si="11"/>
        <v>1030</v>
      </c>
      <c r="J114" s="70">
        <v>11</v>
      </c>
      <c r="K114" s="48" t="str">
        <f>LEFT(F114,1)</f>
        <v>7</v>
      </c>
      <c r="L114" s="48" t="str">
        <f t="shared" si="13"/>
        <v>17</v>
      </c>
      <c r="M114" s="48">
        <f t="shared" si="14"/>
        <v>10</v>
      </c>
      <c r="N114" s="48" t="str">
        <f t="shared" si="15"/>
        <v>30</v>
      </c>
      <c r="O114" s="48" t="str">
        <f>IF(F114=0,"PERNOITE",IF(H114&lt;0,"PERNOITE","INTEGRAL"))</f>
        <v>INTEGRAL</v>
      </c>
      <c r="P114" s="48" t="str">
        <f t="shared" si="18"/>
        <v>MENSALISTA</v>
      </c>
      <c r="Q114" s="51">
        <f t="shared" si="12"/>
        <v>9.6</v>
      </c>
      <c r="R114" s="52">
        <v>1</v>
      </c>
    </row>
    <row r="115" spans="2:18">
      <c r="B115" s="47">
        <v>1</v>
      </c>
      <c r="C115" s="48" t="s">
        <v>268</v>
      </c>
      <c r="D115" s="48" t="s">
        <v>702</v>
      </c>
      <c r="E115" s="48" t="s">
        <v>68</v>
      </c>
      <c r="F115" s="49">
        <v>745</v>
      </c>
      <c r="G115" s="49">
        <v>1809</v>
      </c>
      <c r="H115" s="49">
        <f t="shared" si="16"/>
        <v>1064</v>
      </c>
      <c r="I115" s="49">
        <f t="shared" si="11"/>
        <v>1064</v>
      </c>
      <c r="J115" s="70">
        <v>11</v>
      </c>
      <c r="K115" s="48" t="str">
        <f>LEFT(F115,1)</f>
        <v>7</v>
      </c>
      <c r="L115" s="48" t="str">
        <f t="shared" si="13"/>
        <v>18</v>
      </c>
      <c r="M115" s="48">
        <f t="shared" si="14"/>
        <v>11</v>
      </c>
      <c r="N115" s="48" t="str">
        <f t="shared" si="15"/>
        <v>64</v>
      </c>
      <c r="O115" s="48" t="str">
        <f>IF(F115=0,"PERNOITE",IF(H115&lt;0,"PERNOITE","INTEGRAL"))</f>
        <v>INTEGRAL</v>
      </c>
      <c r="P115" s="48" t="str">
        <f t="shared" si="18"/>
        <v>MENSALISTA</v>
      </c>
      <c r="Q115" s="51">
        <f t="shared" si="12"/>
        <v>9.6</v>
      </c>
      <c r="R115" s="52">
        <v>1</v>
      </c>
    </row>
    <row r="116" spans="2:18">
      <c r="B116" s="47">
        <v>2</v>
      </c>
      <c r="C116" s="48" t="s">
        <v>268</v>
      </c>
      <c r="D116" s="48" t="s">
        <v>703</v>
      </c>
      <c r="E116" s="48" t="s">
        <v>64</v>
      </c>
      <c r="F116" s="49">
        <v>1145</v>
      </c>
      <c r="G116" s="49">
        <v>1814</v>
      </c>
      <c r="H116" s="49">
        <f t="shared" si="16"/>
        <v>669</v>
      </c>
      <c r="I116" s="49">
        <f t="shared" si="11"/>
        <v>669</v>
      </c>
      <c r="J116" s="70">
        <v>7</v>
      </c>
      <c r="K116" s="48" t="str">
        <f>LEFT(F116,2)</f>
        <v>11</v>
      </c>
      <c r="L116" s="48" t="str">
        <f t="shared" si="13"/>
        <v>18</v>
      </c>
      <c r="M116" s="48">
        <f t="shared" si="14"/>
        <v>7</v>
      </c>
      <c r="N116" s="48" t="str">
        <f t="shared" si="15"/>
        <v>69</v>
      </c>
      <c r="O116" s="48" t="str">
        <f>IF(F116=0,"PERNOITE",IF(H116&lt;0,"PERNOITE","INTEGRAL"))</f>
        <v>INTEGRAL</v>
      </c>
      <c r="P116" s="48" t="str">
        <f t="shared" si="18"/>
        <v>EVENTUAL</v>
      </c>
      <c r="Q116" s="51">
        <f t="shared" si="12"/>
        <v>20</v>
      </c>
      <c r="R116" s="52">
        <v>1</v>
      </c>
    </row>
    <row r="117" spans="2:18">
      <c r="B117" s="47">
        <v>1</v>
      </c>
      <c r="C117" s="48" t="s">
        <v>268</v>
      </c>
      <c r="D117" s="48" t="s">
        <v>704</v>
      </c>
      <c r="E117" s="48" t="s">
        <v>60</v>
      </c>
      <c r="F117" s="49">
        <v>845</v>
      </c>
      <c r="G117" s="49">
        <v>1818</v>
      </c>
      <c r="H117" s="49">
        <f t="shared" si="16"/>
        <v>973</v>
      </c>
      <c r="I117" s="49">
        <f t="shared" si="11"/>
        <v>973</v>
      </c>
      <c r="J117" s="70">
        <v>10</v>
      </c>
      <c r="K117" s="48" t="str">
        <f>LEFT(F117,1)</f>
        <v>8</v>
      </c>
      <c r="L117" s="48" t="str">
        <f t="shared" si="13"/>
        <v>18</v>
      </c>
      <c r="M117" s="48">
        <f t="shared" si="14"/>
        <v>10</v>
      </c>
      <c r="N117" s="48" t="str">
        <f t="shared" si="15"/>
        <v>73</v>
      </c>
      <c r="O117" s="48" t="str">
        <f>IF(F117=0,"PERNOITE",IF(H117&lt;0,"PERNOITE","INTEGRAL"))</f>
        <v>INTEGRAL</v>
      </c>
      <c r="P117" s="48" t="str">
        <f t="shared" si="18"/>
        <v>MENSALISTA</v>
      </c>
      <c r="Q117" s="51">
        <f t="shared" si="12"/>
        <v>9.6</v>
      </c>
      <c r="R117" s="52">
        <v>1</v>
      </c>
    </row>
    <row r="118" spans="2:18">
      <c r="B118" s="47">
        <v>1</v>
      </c>
      <c r="C118" s="48" t="s">
        <v>268</v>
      </c>
      <c r="D118" s="48" t="s">
        <v>705</v>
      </c>
      <c r="E118" s="48" t="s">
        <v>60</v>
      </c>
      <c r="F118" s="49">
        <v>845</v>
      </c>
      <c r="G118" s="49">
        <v>1822</v>
      </c>
      <c r="H118" s="49">
        <f t="shared" si="16"/>
        <v>977</v>
      </c>
      <c r="I118" s="49">
        <f t="shared" si="11"/>
        <v>977</v>
      </c>
      <c r="J118" s="70">
        <v>10</v>
      </c>
      <c r="K118" s="48" t="str">
        <f>LEFT(F118,1)</f>
        <v>8</v>
      </c>
      <c r="L118" s="48" t="str">
        <f t="shared" si="13"/>
        <v>18</v>
      </c>
      <c r="M118" s="48">
        <f t="shared" si="14"/>
        <v>10</v>
      </c>
      <c r="N118" s="48" t="str">
        <f t="shared" si="15"/>
        <v>77</v>
      </c>
      <c r="O118" s="48" t="str">
        <f>IF(F118=0,"PERNOITE",IF(H118&lt;0,"PERNOITE","INTEGRAL"))</f>
        <v>INTEGRAL</v>
      </c>
      <c r="P118" s="48" t="str">
        <f t="shared" si="18"/>
        <v>MENSALISTA</v>
      </c>
      <c r="Q118" s="51">
        <f t="shared" si="12"/>
        <v>9.6</v>
      </c>
      <c r="R118" s="52">
        <v>1</v>
      </c>
    </row>
    <row r="119" spans="2:18">
      <c r="B119" s="47">
        <v>1</v>
      </c>
      <c r="C119" s="48" t="s">
        <v>268</v>
      </c>
      <c r="D119" s="48" t="s">
        <v>706</v>
      </c>
      <c r="E119" s="48" t="s">
        <v>66</v>
      </c>
      <c r="F119" s="49">
        <v>815</v>
      </c>
      <c r="G119" s="49">
        <v>1824</v>
      </c>
      <c r="H119" s="49">
        <f t="shared" si="16"/>
        <v>1009</v>
      </c>
      <c r="I119" s="49">
        <f t="shared" si="11"/>
        <v>1009</v>
      </c>
      <c r="J119" s="70">
        <v>11</v>
      </c>
      <c r="K119" s="48" t="str">
        <f>LEFT(F119,1)</f>
        <v>8</v>
      </c>
      <c r="L119" s="48" t="str">
        <f t="shared" si="13"/>
        <v>18</v>
      </c>
      <c r="M119" s="48">
        <f t="shared" si="14"/>
        <v>10</v>
      </c>
      <c r="N119" s="48" t="str">
        <f t="shared" si="15"/>
        <v>09</v>
      </c>
      <c r="O119" s="48" t="str">
        <f>IF(F119=0,"PERNOITE",IF(H119&lt;0,"PERNOITE","INTEGRAL"))</f>
        <v>INTEGRAL</v>
      </c>
      <c r="P119" s="48" t="str">
        <f t="shared" si="18"/>
        <v>MENSALISTA</v>
      </c>
      <c r="Q119" s="51">
        <f t="shared" si="12"/>
        <v>9.6</v>
      </c>
      <c r="R119" s="52">
        <v>1</v>
      </c>
    </row>
    <row r="120" spans="2:18">
      <c r="B120" s="47">
        <v>1</v>
      </c>
      <c r="C120" s="48" t="s">
        <v>268</v>
      </c>
      <c r="D120" s="48" t="s">
        <v>707</v>
      </c>
      <c r="E120" s="48" t="s">
        <v>81</v>
      </c>
      <c r="F120" s="49">
        <v>845</v>
      </c>
      <c r="G120" s="49">
        <v>1826</v>
      </c>
      <c r="H120" s="49">
        <f t="shared" si="16"/>
        <v>981</v>
      </c>
      <c r="I120" s="49">
        <f t="shared" si="11"/>
        <v>981</v>
      </c>
      <c r="J120" s="70">
        <v>10</v>
      </c>
      <c r="K120" s="48" t="str">
        <f>LEFT(F120,1)</f>
        <v>8</v>
      </c>
      <c r="L120" s="48" t="str">
        <f t="shared" si="13"/>
        <v>18</v>
      </c>
      <c r="M120" s="48">
        <f t="shared" si="14"/>
        <v>10</v>
      </c>
      <c r="N120" s="48" t="str">
        <f t="shared" si="15"/>
        <v>81</v>
      </c>
      <c r="O120" s="48" t="str">
        <f>IF(F120=0,"PERNOITE",IF(H120&lt;0,"PERNOITE","INTEGRAL"))</f>
        <v>INTEGRAL</v>
      </c>
      <c r="P120" s="48" t="str">
        <f t="shared" si="18"/>
        <v>MENSALISTA</v>
      </c>
      <c r="Q120" s="51">
        <f t="shared" si="12"/>
        <v>9.6</v>
      </c>
      <c r="R120" s="52">
        <v>1</v>
      </c>
    </row>
    <row r="121" spans="2:18">
      <c r="B121" s="47">
        <v>2</v>
      </c>
      <c r="C121" s="48" t="s">
        <v>268</v>
      </c>
      <c r="D121" s="48" t="s">
        <v>708</v>
      </c>
      <c r="E121" s="48" t="s">
        <v>60</v>
      </c>
      <c r="F121" s="49">
        <v>1830</v>
      </c>
      <c r="G121" s="49">
        <v>1845</v>
      </c>
      <c r="H121" s="49">
        <f t="shared" si="16"/>
        <v>15</v>
      </c>
      <c r="I121" s="49">
        <f t="shared" si="11"/>
        <v>15</v>
      </c>
      <c r="J121" s="70">
        <v>1</v>
      </c>
      <c r="K121" s="48" t="str">
        <f>LEFT(F121,2)</f>
        <v>18</v>
      </c>
      <c r="L121" s="48" t="str">
        <f t="shared" si="13"/>
        <v>18</v>
      </c>
      <c r="M121" s="48">
        <f t="shared" si="14"/>
        <v>0</v>
      </c>
      <c r="N121" s="48" t="str">
        <f t="shared" si="15"/>
        <v>15</v>
      </c>
      <c r="O121" s="48" t="str">
        <f>IF(F121=0,"PERNOITE",IF(H121&lt;0,"PERNOITE","INTEGRAL"))</f>
        <v>INTEGRAL</v>
      </c>
      <c r="P121" s="48" t="str">
        <f t="shared" si="18"/>
        <v>EVENTUAL</v>
      </c>
      <c r="Q121" s="51">
        <f t="shared" si="12"/>
        <v>8</v>
      </c>
      <c r="R121" s="52">
        <v>1</v>
      </c>
    </row>
    <row r="122" spans="2:18">
      <c r="B122" s="47">
        <v>1</v>
      </c>
      <c r="C122" s="48" t="s">
        <v>268</v>
      </c>
      <c r="D122" s="48" t="s">
        <v>709</v>
      </c>
      <c r="E122" s="48" t="s">
        <v>81</v>
      </c>
      <c r="F122" s="49">
        <v>845</v>
      </c>
      <c r="G122" s="49">
        <v>1909</v>
      </c>
      <c r="H122" s="49">
        <f t="shared" si="16"/>
        <v>1064</v>
      </c>
      <c r="I122" s="49">
        <f t="shared" si="11"/>
        <v>1064</v>
      </c>
      <c r="J122" s="70">
        <v>11</v>
      </c>
      <c r="K122" s="48" t="str">
        <f>LEFT(F122,1)</f>
        <v>8</v>
      </c>
      <c r="L122" s="48" t="str">
        <f t="shared" si="13"/>
        <v>19</v>
      </c>
      <c r="M122" s="48">
        <f t="shared" si="14"/>
        <v>11</v>
      </c>
      <c r="N122" s="48" t="str">
        <f t="shared" si="15"/>
        <v>64</v>
      </c>
      <c r="O122" s="48" t="str">
        <f>IF(F122=0,"PERNOITE",IF(H122&lt;0,"PERNOITE","INTEGRAL"))</f>
        <v>INTEGRAL</v>
      </c>
      <c r="P122" s="48" t="str">
        <f t="shared" si="18"/>
        <v>MENSALISTA</v>
      </c>
      <c r="Q122" s="51">
        <f t="shared" si="12"/>
        <v>9.6</v>
      </c>
      <c r="R122" s="52">
        <v>1</v>
      </c>
    </row>
    <row r="123" spans="2:18">
      <c r="B123" s="47">
        <v>1</v>
      </c>
      <c r="C123" s="48" t="s">
        <v>268</v>
      </c>
      <c r="D123" s="48" t="s">
        <v>710</v>
      </c>
      <c r="E123" s="48" t="s">
        <v>64</v>
      </c>
      <c r="F123" s="49">
        <v>915</v>
      </c>
      <c r="G123" s="49">
        <v>1913</v>
      </c>
      <c r="H123" s="49">
        <f t="shared" si="16"/>
        <v>998</v>
      </c>
      <c r="I123" s="49">
        <f t="shared" si="11"/>
        <v>998</v>
      </c>
      <c r="J123" s="70">
        <v>10</v>
      </c>
      <c r="K123" s="48" t="str">
        <f>LEFT(F123,1)</f>
        <v>9</v>
      </c>
      <c r="L123" s="48" t="str">
        <f t="shared" si="13"/>
        <v>19</v>
      </c>
      <c r="M123" s="48">
        <f t="shared" si="14"/>
        <v>10</v>
      </c>
      <c r="N123" s="48" t="str">
        <f t="shared" si="15"/>
        <v>98</v>
      </c>
      <c r="O123" s="48" t="str">
        <f>IF(F123=0,"PERNOITE",IF(H123&lt;0,"PERNOITE","INTEGRAL"))</f>
        <v>INTEGRAL</v>
      </c>
      <c r="P123" s="48" t="str">
        <f t="shared" si="18"/>
        <v>MENSALISTA</v>
      </c>
      <c r="Q123" s="51">
        <f t="shared" si="12"/>
        <v>9.6</v>
      </c>
      <c r="R123" s="52">
        <v>1</v>
      </c>
    </row>
    <row r="124" spans="2:18">
      <c r="B124" s="47">
        <v>1</v>
      </c>
      <c r="C124" s="48" t="s">
        <v>268</v>
      </c>
      <c r="D124" s="48" t="s">
        <v>711</v>
      </c>
      <c r="E124" s="48" t="s">
        <v>64</v>
      </c>
      <c r="F124" s="49">
        <v>845</v>
      </c>
      <c r="G124" s="49">
        <v>1942</v>
      </c>
      <c r="H124" s="49">
        <f t="shared" si="16"/>
        <v>1097</v>
      </c>
      <c r="I124" s="49">
        <f t="shared" si="11"/>
        <v>1097</v>
      </c>
      <c r="J124" s="70">
        <v>11</v>
      </c>
      <c r="K124" s="48" t="str">
        <f>LEFT(F124,1)</f>
        <v>8</v>
      </c>
      <c r="L124" s="48" t="str">
        <f t="shared" si="13"/>
        <v>19</v>
      </c>
      <c r="M124" s="48">
        <f t="shared" si="14"/>
        <v>11</v>
      </c>
      <c r="N124" s="48" t="str">
        <f t="shared" si="15"/>
        <v>97</v>
      </c>
      <c r="O124" s="48" t="str">
        <f>IF(F124=0,"PERNOITE",IF(H124&lt;0,"PERNOITE","INTEGRAL"))</f>
        <v>INTEGRAL</v>
      </c>
      <c r="P124" s="48" t="str">
        <f t="shared" si="18"/>
        <v>MENSALISTA</v>
      </c>
      <c r="Q124" s="51">
        <f t="shared" si="12"/>
        <v>9.6</v>
      </c>
      <c r="R124" s="52">
        <v>1</v>
      </c>
    </row>
    <row r="125" spans="2:18">
      <c r="B125" s="47">
        <v>2</v>
      </c>
      <c r="C125" s="48" t="s">
        <v>281</v>
      </c>
      <c r="D125" s="48" t="s">
        <v>712</v>
      </c>
      <c r="E125" s="48" t="s">
        <v>713</v>
      </c>
      <c r="F125" s="49">
        <v>868</v>
      </c>
      <c r="G125" s="49">
        <v>1044</v>
      </c>
      <c r="H125" s="49">
        <f t="shared" si="16"/>
        <v>176</v>
      </c>
      <c r="I125" s="49">
        <f t="shared" si="11"/>
        <v>176</v>
      </c>
      <c r="J125" s="70">
        <v>2</v>
      </c>
      <c r="K125" s="48" t="str">
        <f>LEFT(F125,1)</f>
        <v>8</v>
      </c>
      <c r="L125" s="48" t="str">
        <f t="shared" si="13"/>
        <v>10</v>
      </c>
      <c r="M125" s="48">
        <f t="shared" si="14"/>
        <v>2</v>
      </c>
      <c r="N125" s="48" t="str">
        <f t="shared" si="15"/>
        <v>76</v>
      </c>
      <c r="O125" s="48" t="str">
        <f>IF(F125=0,"PERNOITE",IF(H125&lt;0,"PERNOITE","INTEGRAL"))</f>
        <v>INTEGRAL</v>
      </c>
      <c r="P125" s="48" t="str">
        <f t="shared" si="18"/>
        <v>EVENTUAL</v>
      </c>
      <c r="Q125" s="51">
        <f t="shared" si="12"/>
        <v>10</v>
      </c>
      <c r="R125" s="52">
        <v>1</v>
      </c>
    </row>
    <row r="126" spans="2:18">
      <c r="B126" s="47">
        <v>2</v>
      </c>
      <c r="C126" s="48" t="s">
        <v>281</v>
      </c>
      <c r="D126" s="48" t="s">
        <v>714</v>
      </c>
      <c r="E126" s="48" t="s">
        <v>66</v>
      </c>
      <c r="F126" s="49">
        <v>946</v>
      </c>
      <c r="G126" s="49">
        <v>1122</v>
      </c>
      <c r="H126" s="49">
        <f t="shared" si="16"/>
        <v>176</v>
      </c>
      <c r="I126" s="49">
        <f t="shared" si="11"/>
        <v>176</v>
      </c>
      <c r="J126" s="70">
        <v>2</v>
      </c>
      <c r="K126" s="48" t="str">
        <f>LEFT(F126,1)</f>
        <v>9</v>
      </c>
      <c r="L126" s="48" t="str">
        <f t="shared" si="13"/>
        <v>11</v>
      </c>
      <c r="M126" s="48">
        <f t="shared" si="14"/>
        <v>2</v>
      </c>
      <c r="N126" s="48" t="str">
        <f t="shared" si="15"/>
        <v>76</v>
      </c>
      <c r="O126" s="48" t="str">
        <f>IF(F126=0,"PERNOITE",IF(H126&lt;0,"PERNOITE","INTEGRAL"))</f>
        <v>INTEGRAL</v>
      </c>
      <c r="P126" s="48" t="str">
        <f t="shared" si="18"/>
        <v>EVENTUAL</v>
      </c>
      <c r="Q126" s="51">
        <f t="shared" si="12"/>
        <v>10</v>
      </c>
      <c r="R126" s="52">
        <v>1</v>
      </c>
    </row>
    <row r="127" spans="2:18">
      <c r="B127" s="47">
        <v>2</v>
      </c>
      <c r="C127" s="48" t="s">
        <v>281</v>
      </c>
      <c r="D127" s="48" t="s">
        <v>715</v>
      </c>
      <c r="E127" s="48" t="s">
        <v>60</v>
      </c>
      <c r="F127" s="49">
        <v>1117</v>
      </c>
      <c r="G127" s="49">
        <v>1333</v>
      </c>
      <c r="H127" s="49">
        <f t="shared" si="16"/>
        <v>216</v>
      </c>
      <c r="I127" s="49">
        <f t="shared" si="11"/>
        <v>216</v>
      </c>
      <c r="J127" s="70">
        <v>3</v>
      </c>
      <c r="K127" s="48" t="str">
        <f t="shared" ref="K127:K132" si="19">LEFT(F127,2)</f>
        <v>11</v>
      </c>
      <c r="L127" s="48" t="str">
        <f t="shared" si="13"/>
        <v>13</v>
      </c>
      <c r="M127" s="48">
        <f t="shared" si="14"/>
        <v>2</v>
      </c>
      <c r="N127" s="48" t="str">
        <f t="shared" si="15"/>
        <v>16</v>
      </c>
      <c r="O127" s="48" t="str">
        <f>IF(F127=0,"PERNOITE",IF(H127&lt;0,"PERNOITE","INTEGRAL"))</f>
        <v>INTEGRAL</v>
      </c>
      <c r="P127" s="48" t="str">
        <f t="shared" si="18"/>
        <v>EVENTUAL</v>
      </c>
      <c r="Q127" s="51">
        <f t="shared" si="12"/>
        <v>10</v>
      </c>
      <c r="R127" s="52">
        <v>1</v>
      </c>
    </row>
    <row r="128" spans="2:18">
      <c r="B128" s="47">
        <v>2</v>
      </c>
      <c r="C128" s="48" t="s">
        <v>281</v>
      </c>
      <c r="D128" s="48" t="s">
        <v>716</v>
      </c>
      <c r="E128" s="48" t="s">
        <v>64</v>
      </c>
      <c r="F128" s="49">
        <v>1147</v>
      </c>
      <c r="G128" s="49">
        <v>1414</v>
      </c>
      <c r="H128" s="49">
        <f t="shared" si="16"/>
        <v>267</v>
      </c>
      <c r="I128" s="49">
        <f t="shared" si="11"/>
        <v>267</v>
      </c>
      <c r="J128" s="70">
        <v>3</v>
      </c>
      <c r="K128" s="48" t="str">
        <f t="shared" si="19"/>
        <v>11</v>
      </c>
      <c r="L128" s="48" t="str">
        <f t="shared" si="13"/>
        <v>14</v>
      </c>
      <c r="M128" s="48">
        <f t="shared" si="14"/>
        <v>3</v>
      </c>
      <c r="N128" s="48" t="str">
        <f t="shared" si="15"/>
        <v>67</v>
      </c>
      <c r="O128" s="48" t="str">
        <f>IF(F128=0,"PERNOITE",IF(H128&lt;0,"PERNOITE","INTEGRAL"))</f>
        <v>INTEGRAL</v>
      </c>
      <c r="P128" s="48" t="str">
        <f t="shared" si="18"/>
        <v>EVENTUAL</v>
      </c>
      <c r="Q128" s="51">
        <f t="shared" si="12"/>
        <v>12</v>
      </c>
      <c r="R128" s="52">
        <v>1</v>
      </c>
    </row>
    <row r="129" spans="2:18">
      <c r="B129" s="47">
        <v>2</v>
      </c>
      <c r="C129" s="48" t="s">
        <v>281</v>
      </c>
      <c r="D129" s="48" t="s">
        <v>717</v>
      </c>
      <c r="E129" s="48" t="s">
        <v>68</v>
      </c>
      <c r="F129" s="49">
        <v>1183</v>
      </c>
      <c r="G129" s="49">
        <v>1450</v>
      </c>
      <c r="H129" s="49">
        <f t="shared" si="16"/>
        <v>267</v>
      </c>
      <c r="I129" s="49">
        <f t="shared" si="11"/>
        <v>267</v>
      </c>
      <c r="J129" s="70">
        <v>3</v>
      </c>
      <c r="K129" s="48" t="str">
        <f t="shared" si="19"/>
        <v>11</v>
      </c>
      <c r="L129" s="48" t="str">
        <f t="shared" si="13"/>
        <v>14</v>
      </c>
      <c r="M129" s="48">
        <f t="shared" si="14"/>
        <v>3</v>
      </c>
      <c r="N129" s="48" t="str">
        <f t="shared" si="15"/>
        <v>67</v>
      </c>
      <c r="O129" s="48" t="str">
        <f>IF(F129=0,"PERNOITE",IF(H129&lt;0,"PERNOITE","INTEGRAL"))</f>
        <v>INTEGRAL</v>
      </c>
      <c r="P129" s="48" t="str">
        <f t="shared" si="18"/>
        <v>EVENTUAL</v>
      </c>
      <c r="Q129" s="51">
        <f t="shared" si="12"/>
        <v>12</v>
      </c>
      <c r="R129" s="52">
        <v>1</v>
      </c>
    </row>
    <row r="130" spans="2:18">
      <c r="B130" s="47">
        <v>2</v>
      </c>
      <c r="C130" s="48" t="s">
        <v>281</v>
      </c>
      <c r="D130" s="48" t="s">
        <v>672</v>
      </c>
      <c r="E130" s="48" t="s">
        <v>60</v>
      </c>
      <c r="F130" s="49">
        <v>1106</v>
      </c>
      <c r="G130" s="49">
        <v>1535</v>
      </c>
      <c r="H130" s="49">
        <f t="shared" si="16"/>
        <v>429</v>
      </c>
      <c r="I130" s="49">
        <f t="shared" si="11"/>
        <v>429</v>
      </c>
      <c r="J130" s="70">
        <v>5</v>
      </c>
      <c r="K130" s="48" t="str">
        <f t="shared" si="19"/>
        <v>11</v>
      </c>
      <c r="L130" s="48" t="str">
        <f t="shared" si="13"/>
        <v>15</v>
      </c>
      <c r="M130" s="48">
        <f t="shared" si="14"/>
        <v>4</v>
      </c>
      <c r="N130" s="48" t="str">
        <f t="shared" si="15"/>
        <v>29</v>
      </c>
      <c r="O130" s="48" t="str">
        <f>IF(F130=0,"PERNOITE",IF(H130&lt;0,"PERNOITE","INTEGRAL"))</f>
        <v>INTEGRAL</v>
      </c>
      <c r="P130" s="48" t="str">
        <f t="shared" si="18"/>
        <v>EVENTUAL</v>
      </c>
      <c r="Q130" s="51">
        <f t="shared" si="12"/>
        <v>14</v>
      </c>
      <c r="R130" s="52">
        <v>1</v>
      </c>
    </row>
    <row r="131" spans="2:18">
      <c r="B131" s="47">
        <v>2</v>
      </c>
      <c r="C131" s="48" t="s">
        <v>281</v>
      </c>
      <c r="D131" s="48" t="s">
        <v>718</v>
      </c>
      <c r="E131" s="48" t="s">
        <v>239</v>
      </c>
      <c r="F131" s="49">
        <v>1107</v>
      </c>
      <c r="G131" s="49">
        <v>1536</v>
      </c>
      <c r="H131" s="49">
        <f t="shared" si="16"/>
        <v>429</v>
      </c>
      <c r="I131" s="49">
        <f t="shared" si="11"/>
        <v>429</v>
      </c>
      <c r="J131" s="70">
        <v>5</v>
      </c>
      <c r="K131" s="48" t="str">
        <f t="shared" si="19"/>
        <v>11</v>
      </c>
      <c r="L131" s="48" t="str">
        <f t="shared" si="13"/>
        <v>15</v>
      </c>
      <c r="M131" s="48">
        <f t="shared" si="14"/>
        <v>4</v>
      </c>
      <c r="N131" s="48" t="str">
        <f t="shared" si="15"/>
        <v>29</v>
      </c>
      <c r="O131" s="48" t="str">
        <f>IF(F131=0,"PERNOITE",IF(H131&lt;0,"PERNOITE","INTEGRAL"))</f>
        <v>INTEGRAL</v>
      </c>
      <c r="P131" s="48" t="str">
        <f t="shared" si="18"/>
        <v>EVENTUAL</v>
      </c>
      <c r="Q131" s="51">
        <f t="shared" si="12"/>
        <v>14</v>
      </c>
      <c r="R131" s="52">
        <v>1</v>
      </c>
    </row>
    <row r="132" spans="2:18">
      <c r="B132" s="47">
        <v>2</v>
      </c>
      <c r="C132" s="48" t="s">
        <v>281</v>
      </c>
      <c r="D132" s="48" t="s">
        <v>719</v>
      </c>
      <c r="E132" s="48" t="s">
        <v>64</v>
      </c>
      <c r="F132" s="49">
        <v>1115</v>
      </c>
      <c r="G132" s="49">
        <v>1544</v>
      </c>
      <c r="H132" s="49">
        <f t="shared" si="16"/>
        <v>429</v>
      </c>
      <c r="I132" s="49">
        <f t="shared" si="11"/>
        <v>429</v>
      </c>
      <c r="J132" s="70">
        <v>5</v>
      </c>
      <c r="K132" s="48" t="str">
        <f t="shared" si="19"/>
        <v>11</v>
      </c>
      <c r="L132" s="48" t="str">
        <f t="shared" si="13"/>
        <v>15</v>
      </c>
      <c r="M132" s="48">
        <f t="shared" si="14"/>
        <v>4</v>
      </c>
      <c r="N132" s="48" t="str">
        <f t="shared" si="15"/>
        <v>29</v>
      </c>
      <c r="O132" s="48" t="str">
        <f>IF(F132=0,"PERNOITE",IF(H132&lt;0,"PERNOITE","INTEGRAL"))</f>
        <v>INTEGRAL</v>
      </c>
      <c r="P132" s="48" t="str">
        <f t="shared" si="18"/>
        <v>EVENTUAL</v>
      </c>
      <c r="Q132" s="51">
        <f t="shared" si="12"/>
        <v>14</v>
      </c>
      <c r="R132" s="52">
        <v>1</v>
      </c>
    </row>
    <row r="133" spans="2:18">
      <c r="B133" s="47">
        <v>2</v>
      </c>
      <c r="C133" s="48" t="s">
        <v>281</v>
      </c>
      <c r="D133" s="48" t="s">
        <v>720</v>
      </c>
      <c r="E133" s="48" t="s">
        <v>64</v>
      </c>
      <c r="F133" s="49">
        <v>967</v>
      </c>
      <c r="G133" s="49">
        <v>1602</v>
      </c>
      <c r="H133" s="49">
        <f t="shared" si="16"/>
        <v>635</v>
      </c>
      <c r="I133" s="49">
        <f t="shared" si="11"/>
        <v>635</v>
      </c>
      <c r="J133" s="70">
        <v>7</v>
      </c>
      <c r="K133" s="48" t="str">
        <f>LEFT(F133,1)</f>
        <v>9</v>
      </c>
      <c r="L133" s="48" t="str">
        <f t="shared" si="13"/>
        <v>16</v>
      </c>
      <c r="M133" s="48">
        <f t="shared" si="14"/>
        <v>7</v>
      </c>
      <c r="N133" s="48" t="str">
        <f t="shared" si="15"/>
        <v>35</v>
      </c>
      <c r="O133" s="48" t="str">
        <f>IF(F133=0,"PERNOITE",IF(H133&lt;0,"PERNOITE","INTEGRAL"))</f>
        <v>INTEGRAL</v>
      </c>
      <c r="P133" s="48" t="str">
        <f t="shared" si="18"/>
        <v>EVENTUAL</v>
      </c>
      <c r="Q133" s="51">
        <f t="shared" si="12"/>
        <v>20</v>
      </c>
      <c r="R133" s="52">
        <v>1</v>
      </c>
    </row>
    <row r="134" spans="2:18">
      <c r="B134" s="47">
        <v>2</v>
      </c>
      <c r="C134" s="48" t="s">
        <v>281</v>
      </c>
      <c r="D134" s="48" t="s">
        <v>721</v>
      </c>
      <c r="E134" s="48" t="s">
        <v>64</v>
      </c>
      <c r="F134" s="49">
        <v>977</v>
      </c>
      <c r="G134" s="49">
        <v>1612</v>
      </c>
      <c r="H134" s="49">
        <f t="shared" si="16"/>
        <v>635</v>
      </c>
      <c r="I134" s="49">
        <f t="shared" si="11"/>
        <v>635</v>
      </c>
      <c r="J134" s="70">
        <v>7</v>
      </c>
      <c r="K134" s="48" t="str">
        <f>LEFT(F134,1)</f>
        <v>9</v>
      </c>
      <c r="L134" s="48" t="str">
        <f t="shared" si="13"/>
        <v>16</v>
      </c>
      <c r="M134" s="48">
        <f t="shared" si="14"/>
        <v>7</v>
      </c>
      <c r="N134" s="48" t="str">
        <f t="shared" si="15"/>
        <v>35</v>
      </c>
      <c r="O134" s="48" t="str">
        <f>IF(F134=0,"PERNOITE",IF(H134&lt;0,"PERNOITE","INTEGRAL"))</f>
        <v>INTEGRAL</v>
      </c>
      <c r="P134" s="48" t="str">
        <f t="shared" si="18"/>
        <v>EVENTUAL</v>
      </c>
      <c r="Q134" s="51">
        <f t="shared" si="12"/>
        <v>20</v>
      </c>
      <c r="R134" s="52">
        <v>1</v>
      </c>
    </row>
    <row r="135" spans="2:18">
      <c r="B135" s="47">
        <v>2</v>
      </c>
      <c r="C135" s="48" t="s">
        <v>281</v>
      </c>
      <c r="D135" s="48" t="s">
        <v>722</v>
      </c>
      <c r="E135" s="48" t="s">
        <v>60</v>
      </c>
      <c r="F135" s="49">
        <v>1000</v>
      </c>
      <c r="G135" s="49">
        <v>1635</v>
      </c>
      <c r="H135" s="49">
        <f t="shared" si="16"/>
        <v>635</v>
      </c>
      <c r="I135" s="49">
        <f t="shared" si="11"/>
        <v>635</v>
      </c>
      <c r="J135" s="70">
        <v>7</v>
      </c>
      <c r="K135" s="48" t="str">
        <f>LEFT(F135,2)</f>
        <v>10</v>
      </c>
      <c r="L135" s="48" t="str">
        <f t="shared" si="13"/>
        <v>16</v>
      </c>
      <c r="M135" s="48">
        <f t="shared" si="14"/>
        <v>6</v>
      </c>
      <c r="N135" s="48" t="str">
        <f t="shared" si="15"/>
        <v>35</v>
      </c>
      <c r="O135" s="48" t="str">
        <f>IF(F135=0,"PERNOITE",IF(H135&lt;0,"PERNOITE","INTEGRAL"))</f>
        <v>INTEGRAL</v>
      </c>
      <c r="P135" s="48" t="str">
        <f t="shared" si="18"/>
        <v>EVENTUAL</v>
      </c>
      <c r="Q135" s="51">
        <f t="shared" si="12"/>
        <v>18</v>
      </c>
      <c r="R135" s="52">
        <v>1</v>
      </c>
    </row>
    <row r="136" spans="2:18">
      <c r="B136" s="47">
        <v>2</v>
      </c>
      <c r="C136" s="48" t="s">
        <v>281</v>
      </c>
      <c r="D136" s="48" t="s">
        <v>723</v>
      </c>
      <c r="E136" s="48" t="s">
        <v>78</v>
      </c>
      <c r="F136" s="49">
        <v>1012</v>
      </c>
      <c r="G136" s="49">
        <v>1647</v>
      </c>
      <c r="H136" s="49">
        <f t="shared" si="16"/>
        <v>635</v>
      </c>
      <c r="I136" s="49">
        <f t="shared" si="11"/>
        <v>635</v>
      </c>
      <c r="J136" s="70">
        <v>7</v>
      </c>
      <c r="K136" s="48" t="str">
        <f>LEFT(F136,2)</f>
        <v>10</v>
      </c>
      <c r="L136" s="48" t="str">
        <f t="shared" si="13"/>
        <v>16</v>
      </c>
      <c r="M136" s="48">
        <f t="shared" si="14"/>
        <v>6</v>
      </c>
      <c r="N136" s="48" t="str">
        <f t="shared" si="15"/>
        <v>35</v>
      </c>
      <c r="O136" s="48" t="str">
        <f>IF(F136=0,"PERNOITE",IF(H136&lt;0,"PERNOITE","INTEGRAL"))</f>
        <v>INTEGRAL</v>
      </c>
      <c r="P136" s="48" t="str">
        <f t="shared" si="18"/>
        <v>EVENTUAL</v>
      </c>
      <c r="Q136" s="51">
        <f t="shared" si="12"/>
        <v>18</v>
      </c>
      <c r="R136" s="52">
        <v>1</v>
      </c>
    </row>
    <row r="137" spans="2:18">
      <c r="B137" s="47">
        <v>2</v>
      </c>
      <c r="C137" s="48" t="s">
        <v>281</v>
      </c>
      <c r="D137" s="48" t="s">
        <v>724</v>
      </c>
      <c r="E137" s="48" t="s">
        <v>64</v>
      </c>
      <c r="F137" s="49">
        <v>1013</v>
      </c>
      <c r="G137" s="49">
        <v>1648</v>
      </c>
      <c r="H137" s="49">
        <f t="shared" si="16"/>
        <v>635</v>
      </c>
      <c r="I137" s="49">
        <f t="shared" si="11"/>
        <v>635</v>
      </c>
      <c r="J137" s="70">
        <v>7</v>
      </c>
      <c r="K137" s="48" t="str">
        <f>LEFT(F137,2)</f>
        <v>10</v>
      </c>
      <c r="L137" s="48" t="str">
        <f t="shared" si="13"/>
        <v>16</v>
      </c>
      <c r="M137" s="48">
        <f t="shared" si="14"/>
        <v>6</v>
      </c>
      <c r="N137" s="48" t="str">
        <f t="shared" si="15"/>
        <v>35</v>
      </c>
      <c r="O137" s="48" t="str">
        <f>IF(F137=0,"PERNOITE",IF(H137&lt;0,"PERNOITE","INTEGRAL"))</f>
        <v>INTEGRAL</v>
      </c>
      <c r="P137" s="48" t="str">
        <f t="shared" si="18"/>
        <v>EVENTUAL</v>
      </c>
      <c r="Q137" s="51">
        <f t="shared" si="12"/>
        <v>18</v>
      </c>
      <c r="R137" s="52">
        <v>1</v>
      </c>
    </row>
    <row r="138" spans="2:18">
      <c r="B138" s="47">
        <v>2</v>
      </c>
      <c r="C138" s="48" t="s">
        <v>281</v>
      </c>
      <c r="D138" s="48" t="s">
        <v>725</v>
      </c>
      <c r="E138" s="48" t="s">
        <v>64</v>
      </c>
      <c r="F138" s="49">
        <v>995</v>
      </c>
      <c r="G138" s="49">
        <v>1701</v>
      </c>
      <c r="H138" s="49">
        <f t="shared" si="16"/>
        <v>706</v>
      </c>
      <c r="I138" s="49">
        <f t="shared" si="11"/>
        <v>706</v>
      </c>
      <c r="J138" s="70">
        <v>8</v>
      </c>
      <c r="K138" s="48" t="str">
        <f>LEFT(F138,1)</f>
        <v>9</v>
      </c>
      <c r="L138" s="48" t="str">
        <f t="shared" si="13"/>
        <v>17</v>
      </c>
      <c r="M138" s="48">
        <f t="shared" si="14"/>
        <v>8</v>
      </c>
      <c r="N138" s="48" t="str">
        <f t="shared" si="15"/>
        <v>06</v>
      </c>
      <c r="O138" s="48" t="str">
        <f>IF(F138=0,"PERNOITE",IF(H138&lt;0,"PERNOITE","INTEGRAL"))</f>
        <v>INTEGRAL</v>
      </c>
      <c r="P138" s="48" t="str">
        <f t="shared" si="18"/>
        <v>EVENTUAL</v>
      </c>
      <c r="Q138" s="51">
        <f t="shared" si="12"/>
        <v>22</v>
      </c>
      <c r="R138" s="52">
        <v>1</v>
      </c>
    </row>
    <row r="139" spans="2:18">
      <c r="B139" s="47">
        <v>2</v>
      </c>
      <c r="C139" s="48" t="s">
        <v>281</v>
      </c>
      <c r="D139" s="48" t="s">
        <v>726</v>
      </c>
      <c r="E139" s="48" t="s">
        <v>64</v>
      </c>
      <c r="F139" s="49">
        <v>996</v>
      </c>
      <c r="G139" s="49">
        <v>1702</v>
      </c>
      <c r="H139" s="49">
        <f t="shared" si="16"/>
        <v>706</v>
      </c>
      <c r="I139" s="49">
        <f t="shared" ref="I139:I154" si="20">IF(H139&lt;0,(H139+2400),H139)</f>
        <v>706</v>
      </c>
      <c r="J139" s="70">
        <v>8</v>
      </c>
      <c r="K139" s="48" t="str">
        <f>LEFT(F139,1)</f>
        <v>9</v>
      </c>
      <c r="L139" s="48" t="str">
        <f t="shared" si="13"/>
        <v>17</v>
      </c>
      <c r="M139" s="48">
        <f t="shared" si="14"/>
        <v>8</v>
      </c>
      <c r="N139" s="48" t="str">
        <f t="shared" si="15"/>
        <v>06</v>
      </c>
      <c r="O139" s="48" t="str">
        <f>IF(F139=0,"PERNOITE",IF(H139&lt;0,"PERNOITE","INTEGRAL"))</f>
        <v>INTEGRAL</v>
      </c>
      <c r="P139" s="48" t="str">
        <f t="shared" si="18"/>
        <v>EVENTUAL</v>
      </c>
      <c r="Q139" s="51">
        <f t="shared" ref="Q139:Q154" si="21">IF(P139="MENSALISTA",$V$10,IF(H139&lt;=100,$S$10,IF(H139&lt;=200,$S$11,IF(P139="EVENTUAL",($S$10+(M139-1)*$T$10),IF(P139="DIARISTA",$U$10)))))</f>
        <v>22</v>
      </c>
      <c r="R139" s="52">
        <v>1</v>
      </c>
    </row>
    <row r="140" spans="2:18">
      <c r="B140" s="47">
        <v>2</v>
      </c>
      <c r="C140" s="48" t="s">
        <v>281</v>
      </c>
      <c r="D140" s="48" t="s">
        <v>727</v>
      </c>
      <c r="E140" s="48" t="s">
        <v>64</v>
      </c>
      <c r="F140" s="49">
        <v>998</v>
      </c>
      <c r="G140" s="49">
        <v>1704</v>
      </c>
      <c r="H140" s="49">
        <f t="shared" si="16"/>
        <v>706</v>
      </c>
      <c r="I140" s="49">
        <f t="shared" si="20"/>
        <v>706</v>
      </c>
      <c r="J140" s="70">
        <v>8</v>
      </c>
      <c r="K140" s="48" t="str">
        <f>LEFT(F140,1)</f>
        <v>9</v>
      </c>
      <c r="L140" s="48" t="str">
        <f t="shared" si="13"/>
        <v>17</v>
      </c>
      <c r="M140" s="48">
        <f t="shared" si="14"/>
        <v>8</v>
      </c>
      <c r="N140" s="48" t="str">
        <f t="shared" si="15"/>
        <v>06</v>
      </c>
      <c r="O140" s="48" t="str">
        <f>IF(F140=0,"PERNOITE",IF(H140&lt;0,"PERNOITE","INTEGRAL"))</f>
        <v>INTEGRAL</v>
      </c>
      <c r="P140" s="48" t="str">
        <f t="shared" si="18"/>
        <v>EVENTUAL</v>
      </c>
      <c r="Q140" s="51">
        <f t="shared" si="21"/>
        <v>22</v>
      </c>
      <c r="R140" s="52">
        <v>1</v>
      </c>
    </row>
    <row r="141" spans="2:18">
      <c r="B141" s="47">
        <v>2</v>
      </c>
      <c r="C141" s="48" t="s">
        <v>281</v>
      </c>
      <c r="D141" s="48" t="s">
        <v>728</v>
      </c>
      <c r="E141" s="48" t="s">
        <v>64</v>
      </c>
      <c r="F141" s="49">
        <v>1013</v>
      </c>
      <c r="G141" s="49">
        <v>1719</v>
      </c>
      <c r="H141" s="49">
        <f t="shared" si="16"/>
        <v>706</v>
      </c>
      <c r="I141" s="49">
        <f t="shared" si="20"/>
        <v>706</v>
      </c>
      <c r="J141" s="70">
        <v>8</v>
      </c>
      <c r="K141" s="48" t="str">
        <f t="shared" ref="K141:L154" si="22">LEFT(F141,2)</f>
        <v>10</v>
      </c>
      <c r="L141" s="48" t="str">
        <f t="shared" si="13"/>
        <v>17</v>
      </c>
      <c r="M141" s="48">
        <f t="shared" si="14"/>
        <v>7</v>
      </c>
      <c r="N141" s="48" t="str">
        <f t="shared" si="15"/>
        <v>06</v>
      </c>
      <c r="O141" s="48" t="str">
        <f>IF(F141=0,"PERNOITE",IF(H141&lt;0,"PERNOITE","INTEGRAL"))</f>
        <v>INTEGRAL</v>
      </c>
      <c r="P141" s="48" t="str">
        <f t="shared" si="18"/>
        <v>EVENTUAL</v>
      </c>
      <c r="Q141" s="51">
        <f t="shared" si="21"/>
        <v>20</v>
      </c>
      <c r="R141" s="52">
        <v>1</v>
      </c>
    </row>
    <row r="142" spans="2:18">
      <c r="B142" s="47">
        <v>2</v>
      </c>
      <c r="C142" s="48" t="s">
        <v>281</v>
      </c>
      <c r="D142" s="48" t="s">
        <v>729</v>
      </c>
      <c r="E142" s="48" t="s">
        <v>64</v>
      </c>
      <c r="F142" s="49">
        <v>1028</v>
      </c>
      <c r="G142" s="49">
        <v>1734</v>
      </c>
      <c r="H142" s="49">
        <f t="shared" si="16"/>
        <v>706</v>
      </c>
      <c r="I142" s="49">
        <f t="shared" si="20"/>
        <v>706</v>
      </c>
      <c r="J142" s="70">
        <v>8</v>
      </c>
      <c r="K142" s="48" t="str">
        <f t="shared" si="22"/>
        <v>10</v>
      </c>
      <c r="L142" s="48" t="str">
        <f t="shared" si="22"/>
        <v>17</v>
      </c>
      <c r="M142" s="48">
        <f t="shared" ref="M142:M169" si="23">L142-K142</f>
        <v>7</v>
      </c>
      <c r="N142" s="48" t="str">
        <f t="shared" ref="N142:N169" si="24">RIGHT(H142,2)</f>
        <v>06</v>
      </c>
      <c r="O142" s="48" t="str">
        <f>IF(F142=0,"PERNOITE",IF(H142&lt;0,"PERNOITE","INTEGRAL"))</f>
        <v>INTEGRAL</v>
      </c>
      <c r="P142" s="48" t="str">
        <f t="shared" si="18"/>
        <v>EVENTUAL</v>
      </c>
      <c r="Q142" s="51">
        <f t="shared" si="21"/>
        <v>20</v>
      </c>
      <c r="R142" s="52">
        <v>1</v>
      </c>
    </row>
    <row r="143" spans="2:18">
      <c r="B143" s="47">
        <v>2</v>
      </c>
      <c r="C143" s="48" t="s">
        <v>281</v>
      </c>
      <c r="D143" s="48" t="s">
        <v>730</v>
      </c>
      <c r="E143" s="48" t="s">
        <v>239</v>
      </c>
      <c r="F143" s="49">
        <v>1031</v>
      </c>
      <c r="G143" s="49">
        <v>1737</v>
      </c>
      <c r="H143" s="49">
        <f t="shared" ref="H143:H170" si="25">G143-F143</f>
        <v>706</v>
      </c>
      <c r="I143" s="49">
        <f t="shared" si="20"/>
        <v>706</v>
      </c>
      <c r="J143" s="70">
        <v>8</v>
      </c>
      <c r="K143" s="48" t="str">
        <f t="shared" si="22"/>
        <v>10</v>
      </c>
      <c r="L143" s="48" t="str">
        <f t="shared" si="22"/>
        <v>17</v>
      </c>
      <c r="M143" s="48">
        <f t="shared" si="23"/>
        <v>7</v>
      </c>
      <c r="N143" s="48" t="str">
        <f t="shared" si="24"/>
        <v>06</v>
      </c>
      <c r="O143" s="48" t="str">
        <f>IF(F143=0,"PERNOITE",IF(H143&lt;0,"PERNOITE","INTEGRAL"))</f>
        <v>INTEGRAL</v>
      </c>
      <c r="P143" s="48" t="str">
        <f t="shared" si="18"/>
        <v>EVENTUAL</v>
      </c>
      <c r="Q143" s="51">
        <f t="shared" si="21"/>
        <v>20</v>
      </c>
      <c r="R143" s="52">
        <v>1</v>
      </c>
    </row>
    <row r="144" spans="2:18">
      <c r="B144" s="47">
        <v>2</v>
      </c>
      <c r="C144" s="48" t="s">
        <v>281</v>
      </c>
      <c r="D144" s="48" t="s">
        <v>731</v>
      </c>
      <c r="E144" s="48" t="s">
        <v>419</v>
      </c>
      <c r="F144" s="49">
        <v>1043</v>
      </c>
      <c r="G144" s="49">
        <v>1749</v>
      </c>
      <c r="H144" s="49">
        <f t="shared" si="25"/>
        <v>706</v>
      </c>
      <c r="I144" s="49">
        <f t="shared" si="20"/>
        <v>706</v>
      </c>
      <c r="J144" s="70">
        <v>8</v>
      </c>
      <c r="K144" s="48" t="str">
        <f t="shared" si="22"/>
        <v>10</v>
      </c>
      <c r="L144" s="48" t="str">
        <f t="shared" si="22"/>
        <v>17</v>
      </c>
      <c r="M144" s="48">
        <f t="shared" si="23"/>
        <v>7</v>
      </c>
      <c r="N144" s="48" t="str">
        <f t="shared" si="24"/>
        <v>06</v>
      </c>
      <c r="O144" s="48" t="str">
        <f>IF(F144=0,"PERNOITE",IF(H144&lt;0,"PERNOITE","INTEGRAL"))</f>
        <v>INTEGRAL</v>
      </c>
      <c r="P144" s="48" t="str">
        <f t="shared" si="18"/>
        <v>EVENTUAL</v>
      </c>
      <c r="Q144" s="51">
        <f t="shared" si="21"/>
        <v>20</v>
      </c>
      <c r="R144" s="52">
        <v>1</v>
      </c>
    </row>
    <row r="145" spans="2:18">
      <c r="B145" s="47">
        <v>2</v>
      </c>
      <c r="C145" s="48" t="s">
        <v>281</v>
      </c>
      <c r="D145" s="48" t="s">
        <v>732</v>
      </c>
      <c r="E145" s="48" t="s">
        <v>419</v>
      </c>
      <c r="F145" s="49">
        <v>1050</v>
      </c>
      <c r="G145" s="49">
        <v>1756</v>
      </c>
      <c r="H145" s="49">
        <f t="shared" si="25"/>
        <v>706</v>
      </c>
      <c r="I145" s="49">
        <f t="shared" si="20"/>
        <v>706</v>
      </c>
      <c r="J145" s="70">
        <v>8</v>
      </c>
      <c r="K145" s="48" t="str">
        <f t="shared" si="22"/>
        <v>10</v>
      </c>
      <c r="L145" s="48" t="str">
        <f t="shared" si="22"/>
        <v>17</v>
      </c>
      <c r="M145" s="48">
        <f t="shared" si="23"/>
        <v>7</v>
      </c>
      <c r="N145" s="48" t="str">
        <f t="shared" si="24"/>
        <v>06</v>
      </c>
      <c r="O145" s="48" t="str">
        <f>IF(F145=0,"PERNOITE",IF(H145&lt;0,"PERNOITE","INTEGRAL"))</f>
        <v>INTEGRAL</v>
      </c>
      <c r="P145" s="48" t="str">
        <f t="shared" si="18"/>
        <v>EVENTUAL</v>
      </c>
      <c r="Q145" s="51">
        <f t="shared" si="21"/>
        <v>20</v>
      </c>
      <c r="R145" s="52">
        <v>1</v>
      </c>
    </row>
    <row r="146" spans="2:18">
      <c r="B146" s="47">
        <v>2</v>
      </c>
      <c r="C146" s="48" t="s">
        <v>281</v>
      </c>
      <c r="D146" s="48" t="s">
        <v>733</v>
      </c>
      <c r="E146" s="48" t="s">
        <v>78</v>
      </c>
      <c r="F146" s="49">
        <v>1131</v>
      </c>
      <c r="G146" s="49">
        <v>1808</v>
      </c>
      <c r="H146" s="49">
        <f t="shared" si="25"/>
        <v>677</v>
      </c>
      <c r="I146" s="49">
        <f t="shared" si="20"/>
        <v>677</v>
      </c>
      <c r="J146" s="70">
        <v>7</v>
      </c>
      <c r="K146" s="48" t="str">
        <f t="shared" si="22"/>
        <v>11</v>
      </c>
      <c r="L146" s="48" t="str">
        <f t="shared" si="22"/>
        <v>18</v>
      </c>
      <c r="M146" s="48">
        <f t="shared" si="23"/>
        <v>7</v>
      </c>
      <c r="N146" s="48" t="str">
        <f t="shared" si="24"/>
        <v>77</v>
      </c>
      <c r="O146" s="48" t="str">
        <f>IF(F146=0,"PERNOITE",IF(H146&lt;0,"PERNOITE","INTEGRAL"))</f>
        <v>INTEGRAL</v>
      </c>
      <c r="P146" s="48" t="str">
        <f t="shared" si="18"/>
        <v>EVENTUAL</v>
      </c>
      <c r="Q146" s="51">
        <f t="shared" si="21"/>
        <v>20</v>
      </c>
      <c r="R146" s="52">
        <v>1</v>
      </c>
    </row>
    <row r="147" spans="2:18">
      <c r="B147" s="47">
        <v>2</v>
      </c>
      <c r="C147" s="48" t="s">
        <v>281</v>
      </c>
      <c r="D147" s="48" t="s">
        <v>734</v>
      </c>
      <c r="E147" s="48" t="s">
        <v>78</v>
      </c>
      <c r="F147" s="49">
        <v>1140</v>
      </c>
      <c r="G147" s="49">
        <v>1817</v>
      </c>
      <c r="H147" s="49">
        <f t="shared" si="25"/>
        <v>677</v>
      </c>
      <c r="I147" s="49">
        <f t="shared" si="20"/>
        <v>677</v>
      </c>
      <c r="J147" s="70">
        <v>7</v>
      </c>
      <c r="K147" s="48" t="str">
        <f t="shared" si="22"/>
        <v>11</v>
      </c>
      <c r="L147" s="48" t="str">
        <f t="shared" si="22"/>
        <v>18</v>
      </c>
      <c r="M147" s="48">
        <f t="shared" si="23"/>
        <v>7</v>
      </c>
      <c r="N147" s="48" t="str">
        <f t="shared" si="24"/>
        <v>77</v>
      </c>
      <c r="O147" s="48" t="str">
        <f>IF(F147=0,"PERNOITE",IF(H147&lt;0,"PERNOITE","INTEGRAL"))</f>
        <v>INTEGRAL</v>
      </c>
      <c r="P147" s="48" t="str">
        <f t="shared" si="18"/>
        <v>EVENTUAL</v>
      </c>
      <c r="Q147" s="51">
        <f t="shared" si="21"/>
        <v>20</v>
      </c>
      <c r="R147" s="52">
        <v>1</v>
      </c>
    </row>
    <row r="148" spans="2:18">
      <c r="B148" s="47">
        <v>2</v>
      </c>
      <c r="C148" s="48" t="s">
        <v>281</v>
      </c>
      <c r="D148" s="48" t="s">
        <v>735</v>
      </c>
      <c r="E148" s="48" t="s">
        <v>419</v>
      </c>
      <c r="F148" s="49">
        <v>1148</v>
      </c>
      <c r="G148" s="49">
        <v>1825</v>
      </c>
      <c r="H148" s="49">
        <f t="shared" si="25"/>
        <v>677</v>
      </c>
      <c r="I148" s="49">
        <f t="shared" si="20"/>
        <v>677</v>
      </c>
      <c r="J148" s="70">
        <v>7</v>
      </c>
      <c r="K148" s="48" t="str">
        <f t="shared" si="22"/>
        <v>11</v>
      </c>
      <c r="L148" s="48" t="str">
        <f t="shared" si="22"/>
        <v>18</v>
      </c>
      <c r="M148" s="48">
        <f t="shared" si="23"/>
        <v>7</v>
      </c>
      <c r="N148" s="48" t="str">
        <f t="shared" si="24"/>
        <v>77</v>
      </c>
      <c r="O148" s="48" t="str">
        <f>IF(F148=0,"PERNOITE",IF(H148&lt;0,"PERNOITE","INTEGRAL"))</f>
        <v>INTEGRAL</v>
      </c>
      <c r="P148" s="48" t="str">
        <f t="shared" si="18"/>
        <v>EVENTUAL</v>
      </c>
      <c r="Q148" s="51">
        <f t="shared" si="21"/>
        <v>20</v>
      </c>
      <c r="R148" s="52">
        <v>1</v>
      </c>
    </row>
    <row r="149" spans="2:18">
      <c r="B149" s="47">
        <v>2</v>
      </c>
      <c r="C149" s="48" t="s">
        <v>281</v>
      </c>
      <c r="D149" s="48" t="s">
        <v>671</v>
      </c>
      <c r="E149" s="48" t="s">
        <v>68</v>
      </c>
      <c r="F149" s="49">
        <v>1155</v>
      </c>
      <c r="G149" s="49">
        <v>1832</v>
      </c>
      <c r="H149" s="49">
        <f t="shared" si="25"/>
        <v>677</v>
      </c>
      <c r="I149" s="49">
        <f t="shared" si="20"/>
        <v>677</v>
      </c>
      <c r="J149" s="70">
        <v>7</v>
      </c>
      <c r="K149" s="48" t="str">
        <f t="shared" si="22"/>
        <v>11</v>
      </c>
      <c r="L149" s="48" t="str">
        <f t="shared" si="22"/>
        <v>18</v>
      </c>
      <c r="M149" s="48">
        <f t="shared" si="23"/>
        <v>7</v>
      </c>
      <c r="N149" s="48" t="str">
        <f t="shared" si="24"/>
        <v>77</v>
      </c>
      <c r="O149" s="48" t="str">
        <f>IF(F149=0,"PERNOITE",IF(H149&lt;0,"PERNOITE","INTEGRAL"))</f>
        <v>INTEGRAL</v>
      </c>
      <c r="P149" s="48" t="str">
        <f t="shared" si="18"/>
        <v>EVENTUAL</v>
      </c>
      <c r="Q149" s="51">
        <f t="shared" si="21"/>
        <v>20</v>
      </c>
      <c r="R149" s="52">
        <v>1</v>
      </c>
    </row>
    <row r="150" spans="2:18">
      <c r="B150" s="47">
        <v>2</v>
      </c>
      <c r="C150" s="48" t="s">
        <v>281</v>
      </c>
      <c r="D150" s="48" t="s">
        <v>736</v>
      </c>
      <c r="E150" s="48" t="s">
        <v>64</v>
      </c>
      <c r="F150" s="49">
        <v>1173</v>
      </c>
      <c r="G150" s="49">
        <v>1850</v>
      </c>
      <c r="H150" s="49">
        <f t="shared" si="25"/>
        <v>677</v>
      </c>
      <c r="I150" s="49">
        <f t="shared" si="20"/>
        <v>677</v>
      </c>
      <c r="J150" s="70">
        <v>7</v>
      </c>
      <c r="K150" s="48" t="str">
        <f t="shared" si="22"/>
        <v>11</v>
      </c>
      <c r="L150" s="48" t="str">
        <f t="shared" si="22"/>
        <v>18</v>
      </c>
      <c r="M150" s="48">
        <f t="shared" si="23"/>
        <v>7</v>
      </c>
      <c r="N150" s="48" t="str">
        <f t="shared" si="24"/>
        <v>77</v>
      </c>
      <c r="O150" s="48" t="str">
        <f>IF(F150=0,"PERNOITE",IF(H150&lt;0,"PERNOITE","INTEGRAL"))</f>
        <v>INTEGRAL</v>
      </c>
      <c r="P150" s="48" t="str">
        <f t="shared" si="18"/>
        <v>EVENTUAL</v>
      </c>
      <c r="Q150" s="51">
        <f t="shared" si="21"/>
        <v>20</v>
      </c>
      <c r="R150" s="52">
        <v>1</v>
      </c>
    </row>
    <row r="151" spans="2:18">
      <c r="B151" s="47">
        <v>2</v>
      </c>
      <c r="C151" s="48" t="s">
        <v>281</v>
      </c>
      <c r="D151" s="48" t="s">
        <v>737</v>
      </c>
      <c r="E151" s="48" t="s">
        <v>64</v>
      </c>
      <c r="F151" s="49">
        <v>1181</v>
      </c>
      <c r="G151" s="49">
        <v>1912</v>
      </c>
      <c r="H151" s="49">
        <f t="shared" si="25"/>
        <v>731</v>
      </c>
      <c r="I151" s="49">
        <f t="shared" si="20"/>
        <v>731</v>
      </c>
      <c r="J151" s="70">
        <v>8</v>
      </c>
      <c r="K151" s="48" t="str">
        <f t="shared" si="22"/>
        <v>11</v>
      </c>
      <c r="L151" s="48" t="str">
        <f t="shared" si="22"/>
        <v>19</v>
      </c>
      <c r="M151" s="48">
        <f t="shared" si="23"/>
        <v>8</v>
      </c>
      <c r="N151" s="48" t="str">
        <f t="shared" si="24"/>
        <v>31</v>
      </c>
      <c r="O151" s="48" t="str">
        <f>IF(F151=0,"PERNOITE",IF(H151&lt;0,"PERNOITE","INTEGRAL"))</f>
        <v>INTEGRAL</v>
      </c>
      <c r="P151" s="48" t="str">
        <f t="shared" si="18"/>
        <v>EVENTUAL</v>
      </c>
      <c r="Q151" s="51">
        <f t="shared" si="21"/>
        <v>22</v>
      </c>
      <c r="R151" s="52">
        <v>1</v>
      </c>
    </row>
    <row r="152" spans="2:18">
      <c r="B152" s="47">
        <v>2</v>
      </c>
      <c r="C152" s="48" t="s">
        <v>281</v>
      </c>
      <c r="D152" s="48" t="s">
        <v>738</v>
      </c>
      <c r="E152" s="48" t="s">
        <v>419</v>
      </c>
      <c r="F152" s="49">
        <v>1181</v>
      </c>
      <c r="G152" s="49">
        <v>1912</v>
      </c>
      <c r="H152" s="49">
        <f t="shared" si="25"/>
        <v>731</v>
      </c>
      <c r="I152" s="49">
        <f t="shared" si="20"/>
        <v>731</v>
      </c>
      <c r="J152" s="70">
        <v>8</v>
      </c>
      <c r="K152" s="48" t="str">
        <f t="shared" si="22"/>
        <v>11</v>
      </c>
      <c r="L152" s="48" t="str">
        <f t="shared" si="22"/>
        <v>19</v>
      </c>
      <c r="M152" s="48">
        <f t="shared" si="23"/>
        <v>8</v>
      </c>
      <c r="N152" s="48" t="str">
        <f t="shared" si="24"/>
        <v>31</v>
      </c>
      <c r="O152" s="48" t="str">
        <f>IF(F152=0,"PERNOITE",IF(H152&lt;0,"PERNOITE","INTEGRAL"))</f>
        <v>INTEGRAL</v>
      </c>
      <c r="P152" s="48" t="str">
        <f t="shared" si="18"/>
        <v>EVENTUAL</v>
      </c>
      <c r="Q152" s="51">
        <f t="shared" si="21"/>
        <v>22</v>
      </c>
      <c r="R152" s="52">
        <v>1</v>
      </c>
    </row>
    <row r="153" spans="2:18">
      <c r="B153" s="47">
        <v>2</v>
      </c>
      <c r="C153" s="48" t="s">
        <v>281</v>
      </c>
      <c r="D153" s="48" t="s">
        <v>739</v>
      </c>
      <c r="E153" s="48" t="s">
        <v>60</v>
      </c>
      <c r="F153" s="49">
        <v>1186</v>
      </c>
      <c r="G153" s="49">
        <v>1917</v>
      </c>
      <c r="H153" s="49">
        <f t="shared" si="25"/>
        <v>731</v>
      </c>
      <c r="I153" s="49">
        <f t="shared" si="20"/>
        <v>731</v>
      </c>
      <c r="J153" s="70">
        <v>8</v>
      </c>
      <c r="K153" s="48" t="str">
        <f t="shared" si="22"/>
        <v>11</v>
      </c>
      <c r="L153" s="48" t="str">
        <f t="shared" si="22"/>
        <v>19</v>
      </c>
      <c r="M153" s="48">
        <f t="shared" si="23"/>
        <v>8</v>
      </c>
      <c r="N153" s="48" t="str">
        <f t="shared" si="24"/>
        <v>31</v>
      </c>
      <c r="O153" s="48" t="str">
        <f>IF(F153=0,"PERNOITE",IF(H153&lt;0,"PERNOITE","INTEGRAL"))</f>
        <v>INTEGRAL</v>
      </c>
      <c r="P153" s="48" t="str">
        <f t="shared" si="18"/>
        <v>EVENTUAL</v>
      </c>
      <c r="Q153" s="51">
        <f t="shared" si="21"/>
        <v>22</v>
      </c>
      <c r="R153" s="52">
        <v>1</v>
      </c>
    </row>
    <row r="154" spans="2:18">
      <c r="B154" s="54">
        <v>2</v>
      </c>
      <c r="C154" s="55" t="s">
        <v>281</v>
      </c>
      <c r="D154" s="55" t="s">
        <v>740</v>
      </c>
      <c r="E154" s="55" t="s">
        <v>60</v>
      </c>
      <c r="F154" s="56">
        <v>1208</v>
      </c>
      <c r="G154" s="56">
        <v>1939</v>
      </c>
      <c r="H154" s="56">
        <f t="shared" si="25"/>
        <v>731</v>
      </c>
      <c r="I154" s="49">
        <f t="shared" si="20"/>
        <v>731</v>
      </c>
      <c r="J154" s="70">
        <v>8</v>
      </c>
      <c r="K154" s="55" t="str">
        <f t="shared" si="22"/>
        <v>12</v>
      </c>
      <c r="L154" s="55" t="str">
        <f t="shared" si="22"/>
        <v>19</v>
      </c>
      <c r="M154" s="55">
        <f t="shared" si="23"/>
        <v>7</v>
      </c>
      <c r="N154" s="55" t="str">
        <f t="shared" si="24"/>
        <v>31</v>
      </c>
      <c r="O154" s="55" t="str">
        <f>IF(F154=0,"PERNOITE",IF(H154&lt;0,"PERNOITE","INTEGRAL"))</f>
        <v>INTEGRAL</v>
      </c>
      <c r="P154" s="55" t="str">
        <f t="shared" si="18"/>
        <v>EVENTUAL</v>
      </c>
      <c r="Q154" s="58">
        <f t="shared" si="21"/>
        <v>20</v>
      </c>
      <c r="R154" s="52">
        <v>1</v>
      </c>
    </row>
  </sheetData>
  <autoFilter ref="B9:Q154">
    <filterColumn colId="2"/>
    <filterColumn colId="3"/>
    <filterColumn colId="7"/>
    <filterColumn colId="8"/>
  </autoFilter>
  <mergeCells count="4">
    <mergeCell ref="B8:C8"/>
    <mergeCell ref="O8:P8"/>
    <mergeCell ref="E6:F6"/>
    <mergeCell ref="S15:T15"/>
  </mergeCells>
  <conditionalFormatting sqref="S15:T18">
    <cfRule type="expression" dxfId="17" priority="1" stopIfTrue="1">
      <formula>W21="Não Tem"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K20:L1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Y102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5"/>
  <cols>
    <col min="1" max="1" width="2" customWidth="1"/>
    <col min="2" max="2" width="15.140625" style="66" customWidth="1"/>
    <col min="3" max="3" width="8.140625" style="66" hidden="1" customWidth="1"/>
    <col min="4" max="4" width="10.140625" style="29" customWidth="1"/>
    <col min="5" max="5" width="10.7109375" style="29" customWidth="1"/>
    <col min="6" max="6" width="10.42578125" style="29" customWidth="1"/>
    <col min="7" max="7" width="10.85546875" style="29" customWidth="1"/>
    <col min="8" max="8" width="15.42578125" style="29" hidden="1" customWidth="1"/>
    <col min="9" max="9" width="15.42578125" style="29" customWidth="1"/>
    <col min="10" max="10" width="15.42578125" style="96" hidden="1" customWidth="1"/>
    <col min="11" max="11" width="12.42578125" style="29" customWidth="1"/>
    <col min="12" max="12" width="13.42578125" style="29" customWidth="1"/>
    <col min="13" max="14" width="13.42578125" style="29" hidden="1" customWidth="1"/>
    <col min="15" max="16" width="12.7109375" style="29" customWidth="1"/>
    <col min="17" max="17" width="21.28515625" style="65" customWidth="1"/>
    <col min="18" max="18" width="9.140625" style="1"/>
    <col min="259" max="259" width="2" customWidth="1"/>
    <col min="260" max="261" width="8.140625" customWidth="1"/>
    <col min="262" max="265" width="11.7109375" customWidth="1"/>
    <col min="266" max="266" width="15.42578125" customWidth="1"/>
    <col min="267" max="267" width="12.42578125" customWidth="1"/>
    <col min="268" max="268" width="13.42578125" customWidth="1"/>
    <col min="269" max="270" width="0" hidden="1" customWidth="1"/>
    <col min="271" max="272" width="8.85546875" customWidth="1"/>
    <col min="273" max="273" width="15.42578125" customWidth="1"/>
    <col min="515" max="515" width="2" customWidth="1"/>
    <col min="516" max="517" width="8.140625" customWidth="1"/>
    <col min="518" max="521" width="11.7109375" customWidth="1"/>
    <col min="522" max="522" width="15.42578125" customWidth="1"/>
    <col min="523" max="523" width="12.42578125" customWidth="1"/>
    <col min="524" max="524" width="13.42578125" customWidth="1"/>
    <col min="525" max="526" width="0" hidden="1" customWidth="1"/>
    <col min="527" max="528" width="8.85546875" customWidth="1"/>
    <col min="529" max="529" width="15.42578125" customWidth="1"/>
    <col min="771" max="771" width="2" customWidth="1"/>
    <col min="772" max="773" width="8.140625" customWidth="1"/>
    <col min="774" max="777" width="11.7109375" customWidth="1"/>
    <col min="778" max="778" width="15.42578125" customWidth="1"/>
    <col min="779" max="779" width="12.42578125" customWidth="1"/>
    <col min="780" max="780" width="13.42578125" customWidth="1"/>
    <col min="781" max="782" width="0" hidden="1" customWidth="1"/>
    <col min="783" max="784" width="8.85546875" customWidth="1"/>
    <col min="785" max="785" width="15.42578125" customWidth="1"/>
    <col min="1027" max="1027" width="2" customWidth="1"/>
    <col min="1028" max="1029" width="8.140625" customWidth="1"/>
    <col min="1030" max="1033" width="11.7109375" customWidth="1"/>
    <col min="1034" max="1034" width="15.42578125" customWidth="1"/>
    <col min="1035" max="1035" width="12.42578125" customWidth="1"/>
    <col min="1036" max="1036" width="13.42578125" customWidth="1"/>
    <col min="1037" max="1038" width="0" hidden="1" customWidth="1"/>
    <col min="1039" max="1040" width="8.85546875" customWidth="1"/>
    <col min="1041" max="1041" width="15.42578125" customWidth="1"/>
    <col min="1283" max="1283" width="2" customWidth="1"/>
    <col min="1284" max="1285" width="8.140625" customWidth="1"/>
    <col min="1286" max="1289" width="11.7109375" customWidth="1"/>
    <col min="1290" max="1290" width="15.42578125" customWidth="1"/>
    <col min="1291" max="1291" width="12.42578125" customWidth="1"/>
    <col min="1292" max="1292" width="13.42578125" customWidth="1"/>
    <col min="1293" max="1294" width="0" hidden="1" customWidth="1"/>
    <col min="1295" max="1296" width="8.85546875" customWidth="1"/>
    <col min="1297" max="1297" width="15.42578125" customWidth="1"/>
    <col min="1539" max="1539" width="2" customWidth="1"/>
    <col min="1540" max="1541" width="8.140625" customWidth="1"/>
    <col min="1542" max="1545" width="11.7109375" customWidth="1"/>
    <col min="1546" max="1546" width="15.42578125" customWidth="1"/>
    <col min="1547" max="1547" width="12.42578125" customWidth="1"/>
    <col min="1548" max="1548" width="13.42578125" customWidth="1"/>
    <col min="1549" max="1550" width="0" hidden="1" customWidth="1"/>
    <col min="1551" max="1552" width="8.85546875" customWidth="1"/>
    <col min="1553" max="1553" width="15.42578125" customWidth="1"/>
    <col min="1795" max="1795" width="2" customWidth="1"/>
    <col min="1796" max="1797" width="8.140625" customWidth="1"/>
    <col min="1798" max="1801" width="11.7109375" customWidth="1"/>
    <col min="1802" max="1802" width="15.42578125" customWidth="1"/>
    <col min="1803" max="1803" width="12.42578125" customWidth="1"/>
    <col min="1804" max="1804" width="13.42578125" customWidth="1"/>
    <col min="1805" max="1806" width="0" hidden="1" customWidth="1"/>
    <col min="1807" max="1808" width="8.85546875" customWidth="1"/>
    <col min="1809" max="1809" width="15.42578125" customWidth="1"/>
    <col min="2051" max="2051" width="2" customWidth="1"/>
    <col min="2052" max="2053" width="8.140625" customWidth="1"/>
    <col min="2054" max="2057" width="11.7109375" customWidth="1"/>
    <col min="2058" max="2058" width="15.42578125" customWidth="1"/>
    <col min="2059" max="2059" width="12.42578125" customWidth="1"/>
    <col min="2060" max="2060" width="13.42578125" customWidth="1"/>
    <col min="2061" max="2062" width="0" hidden="1" customWidth="1"/>
    <col min="2063" max="2064" width="8.85546875" customWidth="1"/>
    <col min="2065" max="2065" width="15.42578125" customWidth="1"/>
    <col min="2307" max="2307" width="2" customWidth="1"/>
    <col min="2308" max="2309" width="8.140625" customWidth="1"/>
    <col min="2310" max="2313" width="11.7109375" customWidth="1"/>
    <col min="2314" max="2314" width="15.42578125" customWidth="1"/>
    <col min="2315" max="2315" width="12.42578125" customWidth="1"/>
    <col min="2316" max="2316" width="13.42578125" customWidth="1"/>
    <col min="2317" max="2318" width="0" hidden="1" customWidth="1"/>
    <col min="2319" max="2320" width="8.85546875" customWidth="1"/>
    <col min="2321" max="2321" width="15.42578125" customWidth="1"/>
    <col min="2563" max="2563" width="2" customWidth="1"/>
    <col min="2564" max="2565" width="8.140625" customWidth="1"/>
    <col min="2566" max="2569" width="11.7109375" customWidth="1"/>
    <col min="2570" max="2570" width="15.42578125" customWidth="1"/>
    <col min="2571" max="2571" width="12.42578125" customWidth="1"/>
    <col min="2572" max="2572" width="13.42578125" customWidth="1"/>
    <col min="2573" max="2574" width="0" hidden="1" customWidth="1"/>
    <col min="2575" max="2576" width="8.85546875" customWidth="1"/>
    <col min="2577" max="2577" width="15.42578125" customWidth="1"/>
    <col min="2819" max="2819" width="2" customWidth="1"/>
    <col min="2820" max="2821" width="8.140625" customWidth="1"/>
    <col min="2822" max="2825" width="11.7109375" customWidth="1"/>
    <col min="2826" max="2826" width="15.42578125" customWidth="1"/>
    <col min="2827" max="2827" width="12.42578125" customWidth="1"/>
    <col min="2828" max="2828" width="13.42578125" customWidth="1"/>
    <col min="2829" max="2830" width="0" hidden="1" customWidth="1"/>
    <col min="2831" max="2832" width="8.85546875" customWidth="1"/>
    <col min="2833" max="2833" width="15.42578125" customWidth="1"/>
    <col min="3075" max="3075" width="2" customWidth="1"/>
    <col min="3076" max="3077" width="8.140625" customWidth="1"/>
    <col min="3078" max="3081" width="11.7109375" customWidth="1"/>
    <col min="3082" max="3082" width="15.42578125" customWidth="1"/>
    <col min="3083" max="3083" width="12.42578125" customWidth="1"/>
    <col min="3084" max="3084" width="13.42578125" customWidth="1"/>
    <col min="3085" max="3086" width="0" hidden="1" customWidth="1"/>
    <col min="3087" max="3088" width="8.85546875" customWidth="1"/>
    <col min="3089" max="3089" width="15.42578125" customWidth="1"/>
    <col min="3331" max="3331" width="2" customWidth="1"/>
    <col min="3332" max="3333" width="8.140625" customWidth="1"/>
    <col min="3334" max="3337" width="11.7109375" customWidth="1"/>
    <col min="3338" max="3338" width="15.42578125" customWidth="1"/>
    <col min="3339" max="3339" width="12.42578125" customWidth="1"/>
    <col min="3340" max="3340" width="13.42578125" customWidth="1"/>
    <col min="3341" max="3342" width="0" hidden="1" customWidth="1"/>
    <col min="3343" max="3344" width="8.85546875" customWidth="1"/>
    <col min="3345" max="3345" width="15.42578125" customWidth="1"/>
    <col min="3587" max="3587" width="2" customWidth="1"/>
    <col min="3588" max="3589" width="8.140625" customWidth="1"/>
    <col min="3590" max="3593" width="11.7109375" customWidth="1"/>
    <col min="3594" max="3594" width="15.42578125" customWidth="1"/>
    <col min="3595" max="3595" width="12.42578125" customWidth="1"/>
    <col min="3596" max="3596" width="13.42578125" customWidth="1"/>
    <col min="3597" max="3598" width="0" hidden="1" customWidth="1"/>
    <col min="3599" max="3600" width="8.85546875" customWidth="1"/>
    <col min="3601" max="3601" width="15.42578125" customWidth="1"/>
    <col min="3843" max="3843" width="2" customWidth="1"/>
    <col min="3844" max="3845" width="8.140625" customWidth="1"/>
    <col min="3846" max="3849" width="11.7109375" customWidth="1"/>
    <col min="3850" max="3850" width="15.42578125" customWidth="1"/>
    <col min="3851" max="3851" width="12.42578125" customWidth="1"/>
    <col min="3852" max="3852" width="13.42578125" customWidth="1"/>
    <col min="3853" max="3854" width="0" hidden="1" customWidth="1"/>
    <col min="3855" max="3856" width="8.85546875" customWidth="1"/>
    <col min="3857" max="3857" width="15.42578125" customWidth="1"/>
    <col min="4099" max="4099" width="2" customWidth="1"/>
    <col min="4100" max="4101" width="8.140625" customWidth="1"/>
    <col min="4102" max="4105" width="11.7109375" customWidth="1"/>
    <col min="4106" max="4106" width="15.42578125" customWidth="1"/>
    <col min="4107" max="4107" width="12.42578125" customWidth="1"/>
    <col min="4108" max="4108" width="13.42578125" customWidth="1"/>
    <col min="4109" max="4110" width="0" hidden="1" customWidth="1"/>
    <col min="4111" max="4112" width="8.85546875" customWidth="1"/>
    <col min="4113" max="4113" width="15.42578125" customWidth="1"/>
    <col min="4355" max="4355" width="2" customWidth="1"/>
    <col min="4356" max="4357" width="8.140625" customWidth="1"/>
    <col min="4358" max="4361" width="11.7109375" customWidth="1"/>
    <col min="4362" max="4362" width="15.42578125" customWidth="1"/>
    <col min="4363" max="4363" width="12.42578125" customWidth="1"/>
    <col min="4364" max="4364" width="13.42578125" customWidth="1"/>
    <col min="4365" max="4366" width="0" hidden="1" customWidth="1"/>
    <col min="4367" max="4368" width="8.85546875" customWidth="1"/>
    <col min="4369" max="4369" width="15.42578125" customWidth="1"/>
    <col min="4611" max="4611" width="2" customWidth="1"/>
    <col min="4612" max="4613" width="8.140625" customWidth="1"/>
    <col min="4614" max="4617" width="11.7109375" customWidth="1"/>
    <col min="4618" max="4618" width="15.42578125" customWidth="1"/>
    <col min="4619" max="4619" width="12.42578125" customWidth="1"/>
    <col min="4620" max="4620" width="13.42578125" customWidth="1"/>
    <col min="4621" max="4622" width="0" hidden="1" customWidth="1"/>
    <col min="4623" max="4624" width="8.85546875" customWidth="1"/>
    <col min="4625" max="4625" width="15.42578125" customWidth="1"/>
    <col min="4867" max="4867" width="2" customWidth="1"/>
    <col min="4868" max="4869" width="8.140625" customWidth="1"/>
    <col min="4870" max="4873" width="11.7109375" customWidth="1"/>
    <col min="4874" max="4874" width="15.42578125" customWidth="1"/>
    <col min="4875" max="4875" width="12.42578125" customWidth="1"/>
    <col min="4876" max="4876" width="13.42578125" customWidth="1"/>
    <col min="4877" max="4878" width="0" hidden="1" customWidth="1"/>
    <col min="4879" max="4880" width="8.85546875" customWidth="1"/>
    <col min="4881" max="4881" width="15.42578125" customWidth="1"/>
    <col min="5123" max="5123" width="2" customWidth="1"/>
    <col min="5124" max="5125" width="8.140625" customWidth="1"/>
    <col min="5126" max="5129" width="11.7109375" customWidth="1"/>
    <col min="5130" max="5130" width="15.42578125" customWidth="1"/>
    <col min="5131" max="5131" width="12.42578125" customWidth="1"/>
    <col min="5132" max="5132" width="13.42578125" customWidth="1"/>
    <col min="5133" max="5134" width="0" hidden="1" customWidth="1"/>
    <col min="5135" max="5136" width="8.85546875" customWidth="1"/>
    <col min="5137" max="5137" width="15.42578125" customWidth="1"/>
    <col min="5379" max="5379" width="2" customWidth="1"/>
    <col min="5380" max="5381" width="8.140625" customWidth="1"/>
    <col min="5382" max="5385" width="11.7109375" customWidth="1"/>
    <col min="5386" max="5386" width="15.42578125" customWidth="1"/>
    <col min="5387" max="5387" width="12.42578125" customWidth="1"/>
    <col min="5388" max="5388" width="13.42578125" customWidth="1"/>
    <col min="5389" max="5390" width="0" hidden="1" customWidth="1"/>
    <col min="5391" max="5392" width="8.85546875" customWidth="1"/>
    <col min="5393" max="5393" width="15.42578125" customWidth="1"/>
    <col min="5635" max="5635" width="2" customWidth="1"/>
    <col min="5636" max="5637" width="8.140625" customWidth="1"/>
    <col min="5638" max="5641" width="11.7109375" customWidth="1"/>
    <col min="5642" max="5642" width="15.42578125" customWidth="1"/>
    <col min="5643" max="5643" width="12.42578125" customWidth="1"/>
    <col min="5644" max="5644" width="13.42578125" customWidth="1"/>
    <col min="5645" max="5646" width="0" hidden="1" customWidth="1"/>
    <col min="5647" max="5648" width="8.85546875" customWidth="1"/>
    <col min="5649" max="5649" width="15.42578125" customWidth="1"/>
    <col min="5891" max="5891" width="2" customWidth="1"/>
    <col min="5892" max="5893" width="8.140625" customWidth="1"/>
    <col min="5894" max="5897" width="11.7109375" customWidth="1"/>
    <col min="5898" max="5898" width="15.42578125" customWidth="1"/>
    <col min="5899" max="5899" width="12.42578125" customWidth="1"/>
    <col min="5900" max="5900" width="13.42578125" customWidth="1"/>
    <col min="5901" max="5902" width="0" hidden="1" customWidth="1"/>
    <col min="5903" max="5904" width="8.85546875" customWidth="1"/>
    <col min="5905" max="5905" width="15.42578125" customWidth="1"/>
    <col min="6147" max="6147" width="2" customWidth="1"/>
    <col min="6148" max="6149" width="8.140625" customWidth="1"/>
    <col min="6150" max="6153" width="11.7109375" customWidth="1"/>
    <col min="6154" max="6154" width="15.42578125" customWidth="1"/>
    <col min="6155" max="6155" width="12.42578125" customWidth="1"/>
    <col min="6156" max="6156" width="13.42578125" customWidth="1"/>
    <col min="6157" max="6158" width="0" hidden="1" customWidth="1"/>
    <col min="6159" max="6160" width="8.85546875" customWidth="1"/>
    <col min="6161" max="6161" width="15.42578125" customWidth="1"/>
    <col min="6403" max="6403" width="2" customWidth="1"/>
    <col min="6404" max="6405" width="8.140625" customWidth="1"/>
    <col min="6406" max="6409" width="11.7109375" customWidth="1"/>
    <col min="6410" max="6410" width="15.42578125" customWidth="1"/>
    <col min="6411" max="6411" width="12.42578125" customWidth="1"/>
    <col min="6412" max="6412" width="13.42578125" customWidth="1"/>
    <col min="6413" max="6414" width="0" hidden="1" customWidth="1"/>
    <col min="6415" max="6416" width="8.85546875" customWidth="1"/>
    <col min="6417" max="6417" width="15.42578125" customWidth="1"/>
    <col min="6659" max="6659" width="2" customWidth="1"/>
    <col min="6660" max="6661" width="8.140625" customWidth="1"/>
    <col min="6662" max="6665" width="11.7109375" customWidth="1"/>
    <col min="6666" max="6666" width="15.42578125" customWidth="1"/>
    <col min="6667" max="6667" width="12.42578125" customWidth="1"/>
    <col min="6668" max="6668" width="13.42578125" customWidth="1"/>
    <col min="6669" max="6670" width="0" hidden="1" customWidth="1"/>
    <col min="6671" max="6672" width="8.85546875" customWidth="1"/>
    <col min="6673" max="6673" width="15.42578125" customWidth="1"/>
    <col min="6915" max="6915" width="2" customWidth="1"/>
    <col min="6916" max="6917" width="8.140625" customWidth="1"/>
    <col min="6918" max="6921" width="11.7109375" customWidth="1"/>
    <col min="6922" max="6922" width="15.42578125" customWidth="1"/>
    <col min="6923" max="6923" width="12.42578125" customWidth="1"/>
    <col min="6924" max="6924" width="13.42578125" customWidth="1"/>
    <col min="6925" max="6926" width="0" hidden="1" customWidth="1"/>
    <col min="6927" max="6928" width="8.85546875" customWidth="1"/>
    <col min="6929" max="6929" width="15.42578125" customWidth="1"/>
    <col min="7171" max="7171" width="2" customWidth="1"/>
    <col min="7172" max="7173" width="8.140625" customWidth="1"/>
    <col min="7174" max="7177" width="11.7109375" customWidth="1"/>
    <col min="7178" max="7178" width="15.42578125" customWidth="1"/>
    <col min="7179" max="7179" width="12.42578125" customWidth="1"/>
    <col min="7180" max="7180" width="13.42578125" customWidth="1"/>
    <col min="7181" max="7182" width="0" hidden="1" customWidth="1"/>
    <col min="7183" max="7184" width="8.85546875" customWidth="1"/>
    <col min="7185" max="7185" width="15.42578125" customWidth="1"/>
    <col min="7427" max="7427" width="2" customWidth="1"/>
    <col min="7428" max="7429" width="8.140625" customWidth="1"/>
    <col min="7430" max="7433" width="11.7109375" customWidth="1"/>
    <col min="7434" max="7434" width="15.42578125" customWidth="1"/>
    <col min="7435" max="7435" width="12.42578125" customWidth="1"/>
    <col min="7436" max="7436" width="13.42578125" customWidth="1"/>
    <col min="7437" max="7438" width="0" hidden="1" customWidth="1"/>
    <col min="7439" max="7440" width="8.85546875" customWidth="1"/>
    <col min="7441" max="7441" width="15.42578125" customWidth="1"/>
    <col min="7683" max="7683" width="2" customWidth="1"/>
    <col min="7684" max="7685" width="8.140625" customWidth="1"/>
    <col min="7686" max="7689" width="11.7109375" customWidth="1"/>
    <col min="7690" max="7690" width="15.42578125" customWidth="1"/>
    <col min="7691" max="7691" width="12.42578125" customWidth="1"/>
    <col min="7692" max="7692" width="13.42578125" customWidth="1"/>
    <col min="7693" max="7694" width="0" hidden="1" customWidth="1"/>
    <col min="7695" max="7696" width="8.85546875" customWidth="1"/>
    <col min="7697" max="7697" width="15.42578125" customWidth="1"/>
    <col min="7939" max="7939" width="2" customWidth="1"/>
    <col min="7940" max="7941" width="8.140625" customWidth="1"/>
    <col min="7942" max="7945" width="11.7109375" customWidth="1"/>
    <col min="7946" max="7946" width="15.42578125" customWidth="1"/>
    <col min="7947" max="7947" width="12.42578125" customWidth="1"/>
    <col min="7948" max="7948" width="13.42578125" customWidth="1"/>
    <col min="7949" max="7950" width="0" hidden="1" customWidth="1"/>
    <col min="7951" max="7952" width="8.85546875" customWidth="1"/>
    <col min="7953" max="7953" width="15.42578125" customWidth="1"/>
    <col min="8195" max="8195" width="2" customWidth="1"/>
    <col min="8196" max="8197" width="8.140625" customWidth="1"/>
    <col min="8198" max="8201" width="11.7109375" customWidth="1"/>
    <col min="8202" max="8202" width="15.42578125" customWidth="1"/>
    <col min="8203" max="8203" width="12.42578125" customWidth="1"/>
    <col min="8204" max="8204" width="13.42578125" customWidth="1"/>
    <col min="8205" max="8206" width="0" hidden="1" customWidth="1"/>
    <col min="8207" max="8208" width="8.85546875" customWidth="1"/>
    <col min="8209" max="8209" width="15.42578125" customWidth="1"/>
    <col min="8451" max="8451" width="2" customWidth="1"/>
    <col min="8452" max="8453" width="8.140625" customWidth="1"/>
    <col min="8454" max="8457" width="11.7109375" customWidth="1"/>
    <col min="8458" max="8458" width="15.42578125" customWidth="1"/>
    <col min="8459" max="8459" width="12.42578125" customWidth="1"/>
    <col min="8460" max="8460" width="13.42578125" customWidth="1"/>
    <col min="8461" max="8462" width="0" hidden="1" customWidth="1"/>
    <col min="8463" max="8464" width="8.85546875" customWidth="1"/>
    <col min="8465" max="8465" width="15.42578125" customWidth="1"/>
    <col min="8707" max="8707" width="2" customWidth="1"/>
    <col min="8708" max="8709" width="8.140625" customWidth="1"/>
    <col min="8710" max="8713" width="11.7109375" customWidth="1"/>
    <col min="8714" max="8714" width="15.42578125" customWidth="1"/>
    <col min="8715" max="8715" width="12.42578125" customWidth="1"/>
    <col min="8716" max="8716" width="13.42578125" customWidth="1"/>
    <col min="8717" max="8718" width="0" hidden="1" customWidth="1"/>
    <col min="8719" max="8720" width="8.85546875" customWidth="1"/>
    <col min="8721" max="8721" width="15.42578125" customWidth="1"/>
    <col min="8963" max="8963" width="2" customWidth="1"/>
    <col min="8964" max="8965" width="8.140625" customWidth="1"/>
    <col min="8966" max="8969" width="11.7109375" customWidth="1"/>
    <col min="8970" max="8970" width="15.42578125" customWidth="1"/>
    <col min="8971" max="8971" width="12.42578125" customWidth="1"/>
    <col min="8972" max="8972" width="13.42578125" customWidth="1"/>
    <col min="8973" max="8974" width="0" hidden="1" customWidth="1"/>
    <col min="8975" max="8976" width="8.85546875" customWidth="1"/>
    <col min="8977" max="8977" width="15.42578125" customWidth="1"/>
    <col min="9219" max="9219" width="2" customWidth="1"/>
    <col min="9220" max="9221" width="8.140625" customWidth="1"/>
    <col min="9222" max="9225" width="11.7109375" customWidth="1"/>
    <col min="9226" max="9226" width="15.42578125" customWidth="1"/>
    <col min="9227" max="9227" width="12.42578125" customWidth="1"/>
    <col min="9228" max="9228" width="13.42578125" customWidth="1"/>
    <col min="9229" max="9230" width="0" hidden="1" customWidth="1"/>
    <col min="9231" max="9232" width="8.85546875" customWidth="1"/>
    <col min="9233" max="9233" width="15.42578125" customWidth="1"/>
    <col min="9475" max="9475" width="2" customWidth="1"/>
    <col min="9476" max="9477" width="8.140625" customWidth="1"/>
    <col min="9478" max="9481" width="11.7109375" customWidth="1"/>
    <col min="9482" max="9482" width="15.42578125" customWidth="1"/>
    <col min="9483" max="9483" width="12.42578125" customWidth="1"/>
    <col min="9484" max="9484" width="13.42578125" customWidth="1"/>
    <col min="9485" max="9486" width="0" hidden="1" customWidth="1"/>
    <col min="9487" max="9488" width="8.85546875" customWidth="1"/>
    <col min="9489" max="9489" width="15.42578125" customWidth="1"/>
    <col min="9731" max="9731" width="2" customWidth="1"/>
    <col min="9732" max="9733" width="8.140625" customWidth="1"/>
    <col min="9734" max="9737" width="11.7109375" customWidth="1"/>
    <col min="9738" max="9738" width="15.42578125" customWidth="1"/>
    <col min="9739" max="9739" width="12.42578125" customWidth="1"/>
    <col min="9740" max="9740" width="13.42578125" customWidth="1"/>
    <col min="9741" max="9742" width="0" hidden="1" customWidth="1"/>
    <col min="9743" max="9744" width="8.85546875" customWidth="1"/>
    <col min="9745" max="9745" width="15.42578125" customWidth="1"/>
    <col min="9987" max="9987" width="2" customWidth="1"/>
    <col min="9988" max="9989" width="8.140625" customWidth="1"/>
    <col min="9990" max="9993" width="11.7109375" customWidth="1"/>
    <col min="9994" max="9994" width="15.42578125" customWidth="1"/>
    <col min="9995" max="9995" width="12.42578125" customWidth="1"/>
    <col min="9996" max="9996" width="13.42578125" customWidth="1"/>
    <col min="9997" max="9998" width="0" hidden="1" customWidth="1"/>
    <col min="9999" max="10000" width="8.85546875" customWidth="1"/>
    <col min="10001" max="10001" width="15.42578125" customWidth="1"/>
    <col min="10243" max="10243" width="2" customWidth="1"/>
    <col min="10244" max="10245" width="8.140625" customWidth="1"/>
    <col min="10246" max="10249" width="11.7109375" customWidth="1"/>
    <col min="10250" max="10250" width="15.42578125" customWidth="1"/>
    <col min="10251" max="10251" width="12.42578125" customWidth="1"/>
    <col min="10252" max="10252" width="13.42578125" customWidth="1"/>
    <col min="10253" max="10254" width="0" hidden="1" customWidth="1"/>
    <col min="10255" max="10256" width="8.85546875" customWidth="1"/>
    <col min="10257" max="10257" width="15.42578125" customWidth="1"/>
    <col min="10499" max="10499" width="2" customWidth="1"/>
    <col min="10500" max="10501" width="8.140625" customWidth="1"/>
    <col min="10502" max="10505" width="11.7109375" customWidth="1"/>
    <col min="10506" max="10506" width="15.42578125" customWidth="1"/>
    <col min="10507" max="10507" width="12.42578125" customWidth="1"/>
    <col min="10508" max="10508" width="13.42578125" customWidth="1"/>
    <col min="10509" max="10510" width="0" hidden="1" customWidth="1"/>
    <col min="10511" max="10512" width="8.85546875" customWidth="1"/>
    <col min="10513" max="10513" width="15.42578125" customWidth="1"/>
    <col min="10755" max="10755" width="2" customWidth="1"/>
    <col min="10756" max="10757" width="8.140625" customWidth="1"/>
    <col min="10758" max="10761" width="11.7109375" customWidth="1"/>
    <col min="10762" max="10762" width="15.42578125" customWidth="1"/>
    <col min="10763" max="10763" width="12.42578125" customWidth="1"/>
    <col min="10764" max="10764" width="13.42578125" customWidth="1"/>
    <col min="10765" max="10766" width="0" hidden="1" customWidth="1"/>
    <col min="10767" max="10768" width="8.85546875" customWidth="1"/>
    <col min="10769" max="10769" width="15.42578125" customWidth="1"/>
    <col min="11011" max="11011" width="2" customWidth="1"/>
    <col min="11012" max="11013" width="8.140625" customWidth="1"/>
    <col min="11014" max="11017" width="11.7109375" customWidth="1"/>
    <col min="11018" max="11018" width="15.42578125" customWidth="1"/>
    <col min="11019" max="11019" width="12.42578125" customWidth="1"/>
    <col min="11020" max="11020" width="13.42578125" customWidth="1"/>
    <col min="11021" max="11022" width="0" hidden="1" customWidth="1"/>
    <col min="11023" max="11024" width="8.85546875" customWidth="1"/>
    <col min="11025" max="11025" width="15.42578125" customWidth="1"/>
    <col min="11267" max="11267" width="2" customWidth="1"/>
    <col min="11268" max="11269" width="8.140625" customWidth="1"/>
    <col min="11270" max="11273" width="11.7109375" customWidth="1"/>
    <col min="11274" max="11274" width="15.42578125" customWidth="1"/>
    <col min="11275" max="11275" width="12.42578125" customWidth="1"/>
    <col min="11276" max="11276" width="13.42578125" customWidth="1"/>
    <col min="11277" max="11278" width="0" hidden="1" customWidth="1"/>
    <col min="11279" max="11280" width="8.85546875" customWidth="1"/>
    <col min="11281" max="11281" width="15.42578125" customWidth="1"/>
    <col min="11523" max="11523" width="2" customWidth="1"/>
    <col min="11524" max="11525" width="8.140625" customWidth="1"/>
    <col min="11526" max="11529" width="11.7109375" customWidth="1"/>
    <col min="11530" max="11530" width="15.42578125" customWidth="1"/>
    <col min="11531" max="11531" width="12.42578125" customWidth="1"/>
    <col min="11532" max="11532" width="13.42578125" customWidth="1"/>
    <col min="11533" max="11534" width="0" hidden="1" customWidth="1"/>
    <col min="11535" max="11536" width="8.85546875" customWidth="1"/>
    <col min="11537" max="11537" width="15.42578125" customWidth="1"/>
    <col min="11779" max="11779" width="2" customWidth="1"/>
    <col min="11780" max="11781" width="8.140625" customWidth="1"/>
    <col min="11782" max="11785" width="11.7109375" customWidth="1"/>
    <col min="11786" max="11786" width="15.42578125" customWidth="1"/>
    <col min="11787" max="11787" width="12.42578125" customWidth="1"/>
    <col min="11788" max="11788" width="13.42578125" customWidth="1"/>
    <col min="11789" max="11790" width="0" hidden="1" customWidth="1"/>
    <col min="11791" max="11792" width="8.85546875" customWidth="1"/>
    <col min="11793" max="11793" width="15.42578125" customWidth="1"/>
    <col min="12035" max="12035" width="2" customWidth="1"/>
    <col min="12036" max="12037" width="8.140625" customWidth="1"/>
    <col min="12038" max="12041" width="11.7109375" customWidth="1"/>
    <col min="12042" max="12042" width="15.42578125" customWidth="1"/>
    <col min="12043" max="12043" width="12.42578125" customWidth="1"/>
    <col min="12044" max="12044" width="13.42578125" customWidth="1"/>
    <col min="12045" max="12046" width="0" hidden="1" customWidth="1"/>
    <col min="12047" max="12048" width="8.85546875" customWidth="1"/>
    <col min="12049" max="12049" width="15.42578125" customWidth="1"/>
    <col min="12291" max="12291" width="2" customWidth="1"/>
    <col min="12292" max="12293" width="8.140625" customWidth="1"/>
    <col min="12294" max="12297" width="11.7109375" customWidth="1"/>
    <col min="12298" max="12298" width="15.42578125" customWidth="1"/>
    <col min="12299" max="12299" width="12.42578125" customWidth="1"/>
    <col min="12300" max="12300" width="13.42578125" customWidth="1"/>
    <col min="12301" max="12302" width="0" hidden="1" customWidth="1"/>
    <col min="12303" max="12304" width="8.85546875" customWidth="1"/>
    <col min="12305" max="12305" width="15.42578125" customWidth="1"/>
    <col min="12547" max="12547" width="2" customWidth="1"/>
    <col min="12548" max="12549" width="8.140625" customWidth="1"/>
    <col min="12550" max="12553" width="11.7109375" customWidth="1"/>
    <col min="12554" max="12554" width="15.42578125" customWidth="1"/>
    <col min="12555" max="12555" width="12.42578125" customWidth="1"/>
    <col min="12556" max="12556" width="13.42578125" customWidth="1"/>
    <col min="12557" max="12558" width="0" hidden="1" customWidth="1"/>
    <col min="12559" max="12560" width="8.85546875" customWidth="1"/>
    <col min="12561" max="12561" width="15.42578125" customWidth="1"/>
    <col min="12803" max="12803" width="2" customWidth="1"/>
    <col min="12804" max="12805" width="8.140625" customWidth="1"/>
    <col min="12806" max="12809" width="11.7109375" customWidth="1"/>
    <col min="12810" max="12810" width="15.42578125" customWidth="1"/>
    <col min="12811" max="12811" width="12.42578125" customWidth="1"/>
    <col min="12812" max="12812" width="13.42578125" customWidth="1"/>
    <col min="12813" max="12814" width="0" hidden="1" customWidth="1"/>
    <col min="12815" max="12816" width="8.85546875" customWidth="1"/>
    <col min="12817" max="12817" width="15.42578125" customWidth="1"/>
    <col min="13059" max="13059" width="2" customWidth="1"/>
    <col min="13060" max="13061" width="8.140625" customWidth="1"/>
    <col min="13062" max="13065" width="11.7109375" customWidth="1"/>
    <col min="13066" max="13066" width="15.42578125" customWidth="1"/>
    <col min="13067" max="13067" width="12.42578125" customWidth="1"/>
    <col min="13068" max="13068" width="13.42578125" customWidth="1"/>
    <col min="13069" max="13070" width="0" hidden="1" customWidth="1"/>
    <col min="13071" max="13072" width="8.85546875" customWidth="1"/>
    <col min="13073" max="13073" width="15.42578125" customWidth="1"/>
    <col min="13315" max="13315" width="2" customWidth="1"/>
    <col min="13316" max="13317" width="8.140625" customWidth="1"/>
    <col min="13318" max="13321" width="11.7109375" customWidth="1"/>
    <col min="13322" max="13322" width="15.42578125" customWidth="1"/>
    <col min="13323" max="13323" width="12.42578125" customWidth="1"/>
    <col min="13324" max="13324" width="13.42578125" customWidth="1"/>
    <col min="13325" max="13326" width="0" hidden="1" customWidth="1"/>
    <col min="13327" max="13328" width="8.85546875" customWidth="1"/>
    <col min="13329" max="13329" width="15.42578125" customWidth="1"/>
    <col min="13571" max="13571" width="2" customWidth="1"/>
    <col min="13572" max="13573" width="8.140625" customWidth="1"/>
    <col min="13574" max="13577" width="11.7109375" customWidth="1"/>
    <col min="13578" max="13578" width="15.42578125" customWidth="1"/>
    <col min="13579" max="13579" width="12.42578125" customWidth="1"/>
    <col min="13580" max="13580" width="13.42578125" customWidth="1"/>
    <col min="13581" max="13582" width="0" hidden="1" customWidth="1"/>
    <col min="13583" max="13584" width="8.85546875" customWidth="1"/>
    <col min="13585" max="13585" width="15.42578125" customWidth="1"/>
    <col min="13827" max="13827" width="2" customWidth="1"/>
    <col min="13828" max="13829" width="8.140625" customWidth="1"/>
    <col min="13830" max="13833" width="11.7109375" customWidth="1"/>
    <col min="13834" max="13834" width="15.42578125" customWidth="1"/>
    <col min="13835" max="13835" width="12.42578125" customWidth="1"/>
    <col min="13836" max="13836" width="13.42578125" customWidth="1"/>
    <col min="13837" max="13838" width="0" hidden="1" customWidth="1"/>
    <col min="13839" max="13840" width="8.85546875" customWidth="1"/>
    <col min="13841" max="13841" width="15.42578125" customWidth="1"/>
    <col min="14083" max="14083" width="2" customWidth="1"/>
    <col min="14084" max="14085" width="8.140625" customWidth="1"/>
    <col min="14086" max="14089" width="11.7109375" customWidth="1"/>
    <col min="14090" max="14090" width="15.42578125" customWidth="1"/>
    <col min="14091" max="14091" width="12.42578125" customWidth="1"/>
    <col min="14092" max="14092" width="13.42578125" customWidth="1"/>
    <col min="14093" max="14094" width="0" hidden="1" customWidth="1"/>
    <col min="14095" max="14096" width="8.85546875" customWidth="1"/>
    <col min="14097" max="14097" width="15.42578125" customWidth="1"/>
    <col min="14339" max="14339" width="2" customWidth="1"/>
    <col min="14340" max="14341" width="8.140625" customWidth="1"/>
    <col min="14342" max="14345" width="11.7109375" customWidth="1"/>
    <col min="14346" max="14346" width="15.42578125" customWidth="1"/>
    <col min="14347" max="14347" width="12.42578125" customWidth="1"/>
    <col min="14348" max="14348" width="13.42578125" customWidth="1"/>
    <col min="14349" max="14350" width="0" hidden="1" customWidth="1"/>
    <col min="14351" max="14352" width="8.85546875" customWidth="1"/>
    <col min="14353" max="14353" width="15.42578125" customWidth="1"/>
    <col min="14595" max="14595" width="2" customWidth="1"/>
    <col min="14596" max="14597" width="8.140625" customWidth="1"/>
    <col min="14598" max="14601" width="11.7109375" customWidth="1"/>
    <col min="14602" max="14602" width="15.42578125" customWidth="1"/>
    <col min="14603" max="14603" width="12.42578125" customWidth="1"/>
    <col min="14604" max="14604" width="13.42578125" customWidth="1"/>
    <col min="14605" max="14606" width="0" hidden="1" customWidth="1"/>
    <col min="14607" max="14608" width="8.85546875" customWidth="1"/>
    <col min="14609" max="14609" width="15.42578125" customWidth="1"/>
    <col min="14851" max="14851" width="2" customWidth="1"/>
    <col min="14852" max="14853" width="8.140625" customWidth="1"/>
    <col min="14854" max="14857" width="11.7109375" customWidth="1"/>
    <col min="14858" max="14858" width="15.42578125" customWidth="1"/>
    <col min="14859" max="14859" width="12.42578125" customWidth="1"/>
    <col min="14860" max="14860" width="13.42578125" customWidth="1"/>
    <col min="14861" max="14862" width="0" hidden="1" customWidth="1"/>
    <col min="14863" max="14864" width="8.85546875" customWidth="1"/>
    <col min="14865" max="14865" width="15.42578125" customWidth="1"/>
    <col min="15107" max="15107" width="2" customWidth="1"/>
    <col min="15108" max="15109" width="8.140625" customWidth="1"/>
    <col min="15110" max="15113" width="11.7109375" customWidth="1"/>
    <col min="15114" max="15114" width="15.42578125" customWidth="1"/>
    <col min="15115" max="15115" width="12.42578125" customWidth="1"/>
    <col min="15116" max="15116" width="13.42578125" customWidth="1"/>
    <col min="15117" max="15118" width="0" hidden="1" customWidth="1"/>
    <col min="15119" max="15120" width="8.85546875" customWidth="1"/>
    <col min="15121" max="15121" width="15.42578125" customWidth="1"/>
    <col min="15363" max="15363" width="2" customWidth="1"/>
    <col min="15364" max="15365" width="8.140625" customWidth="1"/>
    <col min="15366" max="15369" width="11.7109375" customWidth="1"/>
    <col min="15370" max="15370" width="15.42578125" customWidth="1"/>
    <col min="15371" max="15371" width="12.42578125" customWidth="1"/>
    <col min="15372" max="15372" width="13.42578125" customWidth="1"/>
    <col min="15373" max="15374" width="0" hidden="1" customWidth="1"/>
    <col min="15375" max="15376" width="8.85546875" customWidth="1"/>
    <col min="15377" max="15377" width="15.42578125" customWidth="1"/>
    <col min="15619" max="15619" width="2" customWidth="1"/>
    <col min="15620" max="15621" width="8.140625" customWidth="1"/>
    <col min="15622" max="15625" width="11.7109375" customWidth="1"/>
    <col min="15626" max="15626" width="15.42578125" customWidth="1"/>
    <col min="15627" max="15627" width="12.42578125" customWidth="1"/>
    <col min="15628" max="15628" width="13.42578125" customWidth="1"/>
    <col min="15629" max="15630" width="0" hidden="1" customWidth="1"/>
    <col min="15631" max="15632" width="8.85546875" customWidth="1"/>
    <col min="15633" max="15633" width="15.42578125" customWidth="1"/>
    <col min="15875" max="15875" width="2" customWidth="1"/>
    <col min="15876" max="15877" width="8.140625" customWidth="1"/>
    <col min="15878" max="15881" width="11.7109375" customWidth="1"/>
    <col min="15882" max="15882" width="15.42578125" customWidth="1"/>
    <col min="15883" max="15883" width="12.42578125" customWidth="1"/>
    <col min="15884" max="15884" width="13.42578125" customWidth="1"/>
    <col min="15885" max="15886" width="0" hidden="1" customWidth="1"/>
    <col min="15887" max="15888" width="8.85546875" customWidth="1"/>
    <col min="15889" max="15889" width="15.42578125" customWidth="1"/>
    <col min="16131" max="16131" width="2" customWidth="1"/>
    <col min="16132" max="16133" width="8.140625" customWidth="1"/>
    <col min="16134" max="16137" width="11.7109375" customWidth="1"/>
    <col min="16138" max="16138" width="15.42578125" customWidth="1"/>
    <col min="16139" max="16139" width="12.42578125" customWidth="1"/>
    <col min="16140" max="16140" width="13.42578125" customWidth="1"/>
    <col min="16141" max="16142" width="0" hidden="1" customWidth="1"/>
    <col min="16143" max="16144" width="8.85546875" customWidth="1"/>
    <col min="16145" max="16145" width="15.42578125" customWidth="1"/>
  </cols>
  <sheetData>
    <row r="1" spans="2:25" ht="15" customHeight="1">
      <c r="J1" s="29"/>
    </row>
    <row r="2" spans="2:25" ht="15" customHeight="1" thickBot="1">
      <c r="B2" s="25" t="s">
        <v>15</v>
      </c>
      <c r="J2" s="29"/>
      <c r="O2" s="84" t="s">
        <v>52</v>
      </c>
      <c r="P2" s="84" t="s">
        <v>381</v>
      </c>
    </row>
    <row r="3" spans="2:25" ht="15" customHeight="1">
      <c r="C3" s="25"/>
      <c r="D3" s="1"/>
      <c r="E3" s="1"/>
      <c r="G3" s="1"/>
      <c r="H3" s="1"/>
      <c r="I3" s="1"/>
      <c r="J3" s="1"/>
      <c r="K3" s="1"/>
      <c r="L3" s="1"/>
      <c r="M3" s="1"/>
      <c r="N3" s="1"/>
      <c r="O3" s="83" t="s">
        <v>379</v>
      </c>
      <c r="P3" s="83">
        <f>SUMIF($P$10:$P$102,O3,$R$10:$R$102)</f>
        <v>24</v>
      </c>
      <c r="Q3" s="1"/>
    </row>
    <row r="4" spans="2:25" ht="15" customHeight="1" thickBot="1">
      <c r="B4"/>
      <c r="C4"/>
      <c r="D4" s="1"/>
      <c r="E4" s="1"/>
      <c r="F4" s="1"/>
      <c r="G4" s="1"/>
      <c r="H4" s="26"/>
      <c r="J4" s="1"/>
      <c r="K4" s="1"/>
      <c r="L4" s="1"/>
      <c r="M4" s="1"/>
      <c r="N4" s="1"/>
      <c r="O4" s="81" t="s">
        <v>377</v>
      </c>
      <c r="P4" s="81">
        <f>SUMIF($P$10:$P$102,O4,$R$10:$R$102)</f>
        <v>69</v>
      </c>
    </row>
    <row r="5" spans="2:25" ht="15" customHeight="1">
      <c r="B5" s="27"/>
      <c r="C5"/>
      <c r="H5" s="30"/>
      <c r="I5" s="26" t="s">
        <v>40</v>
      </c>
      <c r="J5" s="30"/>
      <c r="M5" s="1"/>
      <c r="N5" s="1"/>
      <c r="O5" s="80" t="s">
        <v>380</v>
      </c>
      <c r="P5" s="79">
        <f>SUMIF($O$10:$O$102,O5,$R$10:$R$102)</f>
        <v>9</v>
      </c>
      <c r="Q5" s="26" t="s">
        <v>41</v>
      </c>
      <c r="S5" s="1"/>
    </row>
    <row r="6" spans="2:25" ht="15" customHeight="1">
      <c r="B6" s="27"/>
      <c r="C6"/>
      <c r="E6" s="78" t="s">
        <v>42</v>
      </c>
      <c r="F6" s="78"/>
      <c r="G6" s="28">
        <f>SUBTOTAL(3,C10:C102)</f>
        <v>93</v>
      </c>
      <c r="H6" s="30"/>
      <c r="I6" s="30">
        <f>SUBTOTAL(1,I10:I102)</f>
        <v>518.02150537634407</v>
      </c>
      <c r="J6" s="30"/>
      <c r="M6" s="1"/>
      <c r="N6" s="1"/>
      <c r="O6" s="80" t="s">
        <v>378</v>
      </c>
      <c r="P6" s="79">
        <f>SUMIF($O$10:$O$102,O6,$R$10:$R$102)</f>
        <v>84</v>
      </c>
      <c r="Q6" s="31">
        <f>SUBTOTAL(9,Q10:Q102)</f>
        <v>806</v>
      </c>
      <c r="S6" s="32"/>
      <c r="T6" s="32"/>
      <c r="U6" s="32"/>
      <c r="V6" s="32"/>
      <c r="W6" s="32"/>
      <c r="X6" s="32"/>
      <c r="Y6" s="32"/>
    </row>
    <row r="7" spans="2:25" ht="11.25" customHeight="1">
      <c r="B7"/>
      <c r="C7"/>
      <c r="D7" s="1"/>
      <c r="E7" s="1"/>
      <c r="F7" s="1"/>
      <c r="G7" s="1"/>
      <c r="H7" s="1"/>
      <c r="I7" s="1"/>
      <c r="J7" s="1"/>
      <c r="K7" s="85" t="s">
        <v>382</v>
      </c>
      <c r="L7" s="1"/>
      <c r="M7" s="1"/>
      <c r="N7" s="1"/>
      <c r="O7" s="1"/>
      <c r="P7" s="1"/>
      <c r="Q7" s="1"/>
      <c r="S7" s="33"/>
      <c r="T7" s="33"/>
      <c r="U7" s="33"/>
      <c r="V7" s="33"/>
      <c r="W7" s="33"/>
      <c r="X7" s="33"/>
      <c r="Y7" s="33"/>
    </row>
    <row r="8" spans="2:25" ht="45.75" customHeight="1">
      <c r="B8" s="34" t="s">
        <v>43</v>
      </c>
      <c r="C8" s="35"/>
      <c r="D8" s="36" t="s">
        <v>46</v>
      </c>
      <c r="E8" s="36" t="s">
        <v>47</v>
      </c>
      <c r="F8" s="36" t="s">
        <v>44</v>
      </c>
      <c r="G8" s="36" t="s">
        <v>45</v>
      </c>
      <c r="H8" s="71" t="s">
        <v>55</v>
      </c>
      <c r="I8" s="36" t="s">
        <v>11</v>
      </c>
      <c r="J8" s="71" t="s">
        <v>55</v>
      </c>
      <c r="K8" s="36" t="s">
        <v>48</v>
      </c>
      <c r="L8" s="36" t="s">
        <v>49</v>
      </c>
      <c r="M8" s="37" t="s">
        <v>50</v>
      </c>
      <c r="N8" s="37" t="s">
        <v>51</v>
      </c>
      <c r="O8" s="38" t="s">
        <v>52</v>
      </c>
      <c r="P8" s="39"/>
      <c r="Q8" s="40" t="s">
        <v>53</v>
      </c>
      <c r="S8" s="33"/>
      <c r="T8" s="33"/>
      <c r="U8" s="33"/>
      <c r="V8" s="41"/>
      <c r="W8" s="41"/>
      <c r="X8" s="41"/>
      <c r="Y8" s="41"/>
    </row>
    <row r="9" spans="2:25" ht="9" customHeight="1">
      <c r="B9" s="42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5"/>
      <c r="S9" s="46" t="s">
        <v>3</v>
      </c>
      <c r="T9" s="46" t="s">
        <v>4</v>
      </c>
      <c r="U9" s="46" t="s">
        <v>5</v>
      </c>
      <c r="V9" s="46" t="s">
        <v>6</v>
      </c>
    </row>
    <row r="10" spans="2:25">
      <c r="B10" s="47">
        <v>1</v>
      </c>
      <c r="C10" s="48" t="s">
        <v>56</v>
      </c>
      <c r="D10" s="48" t="s">
        <v>741</v>
      </c>
      <c r="E10" s="48" t="s">
        <v>64</v>
      </c>
      <c r="F10" s="49">
        <v>615</v>
      </c>
      <c r="G10" s="50">
        <v>645</v>
      </c>
      <c r="H10" s="49">
        <f t="shared" ref="H10:H24" si="0">G10-F10</f>
        <v>30</v>
      </c>
      <c r="I10" s="49">
        <f>IF(H10&lt;0,H10+2400,H10)</f>
        <v>30</v>
      </c>
      <c r="J10" s="70">
        <v>1</v>
      </c>
      <c r="K10" s="48" t="str">
        <f>LEFT(F10,1)</f>
        <v>6</v>
      </c>
      <c r="L10" s="48" t="str">
        <f>LEFT(G10,1)</f>
        <v>6</v>
      </c>
      <c r="M10" s="48">
        <f>L10-K10</f>
        <v>0</v>
      </c>
      <c r="N10" s="48" t="str">
        <f>RIGHT(H10,2)</f>
        <v>30</v>
      </c>
      <c r="O10" s="48" t="str">
        <f>IF(F10=0,"PERNOITE",IF(H10&lt;0,"PERNOITE","INTEGRAL"))</f>
        <v>INTEGRAL</v>
      </c>
      <c r="P10" s="48" t="str">
        <f>IF(B10=1,"MENSALISTA",IF(B10=2,"EVENTUAL",IF(B10=3,"DIARISTA")))</f>
        <v>MENSALISTA</v>
      </c>
      <c r="Q10" s="51">
        <f>IF(P10="DIARISTA",$U$10,IF(P10="MENSALISTA",$V$10,IF(H10&lt;=100,$S$10,IF(H10&lt;=200,$S$11,IF(P10="EVENTUAL",($S$10+(M10-1)*$T$10))))))</f>
        <v>6</v>
      </c>
      <c r="R10" s="52">
        <v>1</v>
      </c>
      <c r="S10" s="53">
        <v>6</v>
      </c>
      <c r="T10" s="53">
        <v>2</v>
      </c>
      <c r="U10" s="53">
        <v>14</v>
      </c>
      <c r="V10" s="53">
        <v>6</v>
      </c>
    </row>
    <row r="11" spans="2:25">
      <c r="B11" s="47">
        <v>1</v>
      </c>
      <c r="C11" s="48" t="s">
        <v>56</v>
      </c>
      <c r="D11" s="48" t="s">
        <v>742</v>
      </c>
      <c r="E11" s="48" t="s">
        <v>60</v>
      </c>
      <c r="F11" s="49">
        <v>1445</v>
      </c>
      <c r="G11" s="50">
        <v>2045</v>
      </c>
      <c r="H11" s="49">
        <f t="shared" si="0"/>
        <v>600</v>
      </c>
      <c r="I11" s="49">
        <f t="shared" ref="I11:I74" si="1">IF(H11&lt;0,H11+2400,H11)</f>
        <v>600</v>
      </c>
      <c r="J11" s="70">
        <v>6</v>
      </c>
      <c r="K11" s="48" t="str">
        <f t="shared" ref="K11:L76" si="2">LEFT(F11,2)</f>
        <v>14</v>
      </c>
      <c r="L11" s="48" t="str">
        <f t="shared" si="2"/>
        <v>20</v>
      </c>
      <c r="M11" s="48">
        <f t="shared" ref="M11:M76" si="3">L11-K11</f>
        <v>6</v>
      </c>
      <c r="N11" s="48" t="str">
        <f t="shared" ref="N11:N76" si="4">RIGHT(H11,2)</f>
        <v>00</v>
      </c>
      <c r="O11" s="48" t="str">
        <f>IF(F11=0,"PERNOITE",IF(H11&lt;0,"PERNOITE","INTEGRAL"))</f>
        <v>INTEGRAL</v>
      </c>
      <c r="P11" s="48" t="str">
        <f t="shared" ref="P11:P24" si="5">IF(B11=1,"MENSALISTA",IF(B11=2,"EVENTUAL",IF(B11=3,"DIARISTA")))</f>
        <v>MENSALISTA</v>
      </c>
      <c r="Q11" s="51">
        <f t="shared" ref="Q11:Q74" si="6">IF(P11="DIARISTA",$U$10,IF(P11="MENSALISTA",$V$10,IF(H11&lt;=100,$S$10,IF(H11&lt;=200,$S$11,IF(P11="EVENTUAL",($S$10+(M11-1)*$T$10))))))</f>
        <v>6</v>
      </c>
      <c r="R11" s="52">
        <v>1</v>
      </c>
      <c r="S11" s="53">
        <f>S10+T10</f>
        <v>8</v>
      </c>
    </row>
    <row r="12" spans="2:25">
      <c r="B12" s="47">
        <v>1</v>
      </c>
      <c r="C12" s="48" t="s">
        <v>56</v>
      </c>
      <c r="D12" s="48" t="s">
        <v>743</v>
      </c>
      <c r="E12" s="48" t="s">
        <v>66</v>
      </c>
      <c r="F12" s="49">
        <v>915</v>
      </c>
      <c r="G12" s="50">
        <v>1900</v>
      </c>
      <c r="H12" s="49">
        <f t="shared" si="0"/>
        <v>985</v>
      </c>
      <c r="I12" s="49">
        <f t="shared" si="1"/>
        <v>985</v>
      </c>
      <c r="J12" s="70">
        <v>10</v>
      </c>
      <c r="K12" s="48" t="str">
        <f>LEFT(F12,1)</f>
        <v>9</v>
      </c>
      <c r="L12" s="48" t="str">
        <f t="shared" si="2"/>
        <v>19</v>
      </c>
      <c r="M12" s="48">
        <f t="shared" si="3"/>
        <v>10</v>
      </c>
      <c r="N12" s="48" t="str">
        <f t="shared" si="4"/>
        <v>85</v>
      </c>
      <c r="O12" s="48" t="str">
        <f>IF(F12=0,"PERNOITE",IF(H12&lt;0,"PERNOITE","INTEGRAL"))</f>
        <v>INTEGRAL</v>
      </c>
      <c r="P12" s="48" t="str">
        <f t="shared" si="5"/>
        <v>MENSALISTA</v>
      </c>
      <c r="Q12" s="51">
        <f t="shared" si="6"/>
        <v>6</v>
      </c>
      <c r="R12" s="52">
        <v>1</v>
      </c>
    </row>
    <row r="13" spans="2:25">
      <c r="B13" s="47">
        <v>1</v>
      </c>
      <c r="C13" s="48" t="s">
        <v>56</v>
      </c>
      <c r="D13" s="48" t="s">
        <v>744</v>
      </c>
      <c r="E13" s="48" t="s">
        <v>60</v>
      </c>
      <c r="F13" s="49">
        <v>1600</v>
      </c>
      <c r="G13" s="50">
        <v>1645</v>
      </c>
      <c r="H13" s="49">
        <f t="shared" si="0"/>
        <v>45</v>
      </c>
      <c r="I13" s="49">
        <f t="shared" si="1"/>
        <v>45</v>
      </c>
      <c r="J13" s="70">
        <v>1</v>
      </c>
      <c r="K13" s="48" t="str">
        <f t="shared" si="2"/>
        <v>16</v>
      </c>
      <c r="L13" s="48" t="str">
        <f t="shared" si="2"/>
        <v>16</v>
      </c>
      <c r="M13" s="48">
        <f t="shared" si="3"/>
        <v>0</v>
      </c>
      <c r="N13" s="48" t="str">
        <f t="shared" si="4"/>
        <v>45</v>
      </c>
      <c r="O13" s="48" t="str">
        <f>IF(F13=0,"PERNOITE",IF(H13&lt;0,"PERNOITE","INTEGRAL"))</f>
        <v>INTEGRAL</v>
      </c>
      <c r="P13" s="48" t="str">
        <f t="shared" si="5"/>
        <v>MENSALISTA</v>
      </c>
      <c r="Q13" s="51">
        <f t="shared" si="6"/>
        <v>6</v>
      </c>
      <c r="R13" s="52">
        <v>1</v>
      </c>
    </row>
    <row r="14" spans="2:25">
      <c r="B14" s="47">
        <v>1</v>
      </c>
      <c r="C14" s="48" t="s">
        <v>56</v>
      </c>
      <c r="D14" s="48" t="s">
        <v>745</v>
      </c>
      <c r="E14" s="48" t="s">
        <v>58</v>
      </c>
      <c r="F14" s="49">
        <v>1245</v>
      </c>
      <c r="G14" s="50">
        <v>730</v>
      </c>
      <c r="H14" s="49">
        <f t="shared" si="0"/>
        <v>-515</v>
      </c>
      <c r="I14" s="49">
        <f t="shared" si="1"/>
        <v>1885</v>
      </c>
      <c r="J14" s="70">
        <v>19</v>
      </c>
      <c r="K14" s="48" t="str">
        <f t="shared" si="2"/>
        <v>12</v>
      </c>
      <c r="L14" s="48" t="str">
        <f t="shared" si="2"/>
        <v>73</v>
      </c>
      <c r="M14" s="48">
        <f t="shared" si="3"/>
        <v>61</v>
      </c>
      <c r="N14" s="48" t="str">
        <f t="shared" si="4"/>
        <v>15</v>
      </c>
      <c r="O14" s="48" t="str">
        <f>IF(F14=0,"PERNOITE",IF(H14&lt;0,"PERNOITE","INTEGRAL"))</f>
        <v>PERNOITE</v>
      </c>
      <c r="P14" s="48" t="str">
        <f t="shared" si="5"/>
        <v>MENSALISTA</v>
      </c>
      <c r="Q14" s="51">
        <f t="shared" si="6"/>
        <v>6</v>
      </c>
      <c r="R14" s="52">
        <v>1</v>
      </c>
    </row>
    <row r="15" spans="2:25">
      <c r="B15" s="47">
        <v>1</v>
      </c>
      <c r="C15" s="48" t="s">
        <v>56</v>
      </c>
      <c r="D15" s="48" t="s">
        <v>746</v>
      </c>
      <c r="E15" s="48" t="s">
        <v>68</v>
      </c>
      <c r="F15" s="49">
        <v>1000</v>
      </c>
      <c r="G15" s="50">
        <v>930</v>
      </c>
      <c r="H15" s="49">
        <f t="shared" si="0"/>
        <v>-70</v>
      </c>
      <c r="I15" s="49">
        <f t="shared" si="1"/>
        <v>2330</v>
      </c>
      <c r="J15" s="70">
        <v>24</v>
      </c>
      <c r="K15" s="48" t="str">
        <f t="shared" si="2"/>
        <v>10</v>
      </c>
      <c r="L15" s="48" t="str">
        <f t="shared" si="2"/>
        <v>93</v>
      </c>
      <c r="M15" s="48">
        <f t="shared" si="3"/>
        <v>83</v>
      </c>
      <c r="N15" s="48" t="str">
        <f t="shared" si="4"/>
        <v>70</v>
      </c>
      <c r="O15" s="48" t="str">
        <f>IF(F15=0,"PERNOITE",IF(H15&lt;0,"PERNOITE","INTEGRAL"))</f>
        <v>PERNOITE</v>
      </c>
      <c r="P15" s="48" t="str">
        <f t="shared" si="5"/>
        <v>MENSALISTA</v>
      </c>
      <c r="Q15" s="51">
        <f t="shared" si="6"/>
        <v>6</v>
      </c>
      <c r="R15" s="52">
        <v>1</v>
      </c>
      <c r="S15" s="72" t="s">
        <v>373</v>
      </c>
      <c r="T15" s="73"/>
    </row>
    <row r="16" spans="2:25">
      <c r="B16" s="47">
        <v>1</v>
      </c>
      <c r="C16" s="48" t="s">
        <v>82</v>
      </c>
      <c r="D16" s="48" t="s">
        <v>747</v>
      </c>
      <c r="E16" s="48" t="s">
        <v>81</v>
      </c>
      <c r="F16" s="49">
        <v>1930</v>
      </c>
      <c r="G16" s="49">
        <v>645</v>
      </c>
      <c r="H16" s="49">
        <f t="shared" si="0"/>
        <v>-1285</v>
      </c>
      <c r="I16" s="49">
        <f t="shared" si="1"/>
        <v>1115</v>
      </c>
      <c r="J16" s="70">
        <v>12</v>
      </c>
      <c r="K16" s="48" t="str">
        <f t="shared" si="2"/>
        <v>19</v>
      </c>
      <c r="L16" s="48" t="str">
        <f>LEFT(G16,1)</f>
        <v>6</v>
      </c>
      <c r="M16" s="48">
        <f t="shared" si="3"/>
        <v>-13</v>
      </c>
      <c r="N16" s="48" t="str">
        <f t="shared" si="4"/>
        <v>85</v>
      </c>
      <c r="O16" s="48" t="str">
        <f>IF(F16=0,"PERNOITE",IF(H16&lt;0,"PERNOITE","INTEGRAL"))</f>
        <v>PERNOITE</v>
      </c>
      <c r="P16" s="48" t="str">
        <f t="shared" si="5"/>
        <v>MENSALISTA</v>
      </c>
      <c r="Q16" s="51">
        <f t="shared" si="6"/>
        <v>6</v>
      </c>
      <c r="R16" s="52">
        <v>1</v>
      </c>
      <c r="S16" s="74">
        <v>1</v>
      </c>
      <c r="T16" s="75" t="s">
        <v>374</v>
      </c>
    </row>
    <row r="17" spans="2:20">
      <c r="B17" s="47">
        <v>2</v>
      </c>
      <c r="C17" s="48" t="s">
        <v>82</v>
      </c>
      <c r="D17" s="48" t="s">
        <v>748</v>
      </c>
      <c r="E17" s="48" t="s">
        <v>62</v>
      </c>
      <c r="F17" s="49">
        <v>600</v>
      </c>
      <c r="G17" s="49">
        <v>745</v>
      </c>
      <c r="H17" s="49">
        <f t="shared" si="0"/>
        <v>145</v>
      </c>
      <c r="I17" s="49">
        <f t="shared" si="1"/>
        <v>145</v>
      </c>
      <c r="J17" s="70">
        <v>2</v>
      </c>
      <c r="K17" s="48" t="str">
        <f>LEFT(F17,1)</f>
        <v>6</v>
      </c>
      <c r="L17" s="48" t="str">
        <f>LEFT(G17,1)</f>
        <v>7</v>
      </c>
      <c r="M17" s="48">
        <f t="shared" si="3"/>
        <v>1</v>
      </c>
      <c r="N17" s="48" t="str">
        <f t="shared" si="4"/>
        <v>45</v>
      </c>
      <c r="O17" s="48" t="str">
        <f>IF(F17=0,"PERNOITE",IF(H17&lt;0,"PERNOITE","INTEGRAL"))</f>
        <v>INTEGRAL</v>
      </c>
      <c r="P17" s="48" t="str">
        <f t="shared" si="5"/>
        <v>EVENTUAL</v>
      </c>
      <c r="Q17" s="51">
        <f t="shared" si="6"/>
        <v>8</v>
      </c>
      <c r="R17" s="52">
        <v>1</v>
      </c>
      <c r="S17" s="74">
        <v>2</v>
      </c>
      <c r="T17" s="75" t="s">
        <v>375</v>
      </c>
    </row>
    <row r="18" spans="2:20">
      <c r="B18" s="47">
        <v>2</v>
      </c>
      <c r="C18" s="48" t="s">
        <v>82</v>
      </c>
      <c r="D18" s="48" t="s">
        <v>749</v>
      </c>
      <c r="E18" s="48" t="s">
        <v>64</v>
      </c>
      <c r="F18" s="49">
        <v>915</v>
      </c>
      <c r="G18" s="49">
        <v>945</v>
      </c>
      <c r="H18" s="49">
        <f t="shared" si="0"/>
        <v>30</v>
      </c>
      <c r="I18" s="49">
        <f t="shared" si="1"/>
        <v>30</v>
      </c>
      <c r="J18" s="70">
        <v>1</v>
      </c>
      <c r="K18" s="48" t="str">
        <f>LEFT(F18,1)</f>
        <v>9</v>
      </c>
      <c r="L18" s="48" t="str">
        <f>LEFT(G18,1)</f>
        <v>9</v>
      </c>
      <c r="M18" s="48">
        <f t="shared" si="3"/>
        <v>0</v>
      </c>
      <c r="N18" s="48" t="str">
        <f t="shared" si="4"/>
        <v>30</v>
      </c>
      <c r="O18" s="48" t="str">
        <f>IF(F18=0,"PERNOITE",IF(H18&lt;0,"PERNOITE","INTEGRAL"))</f>
        <v>INTEGRAL</v>
      </c>
      <c r="P18" s="48" t="str">
        <f t="shared" si="5"/>
        <v>EVENTUAL</v>
      </c>
      <c r="Q18" s="51">
        <f t="shared" si="6"/>
        <v>6</v>
      </c>
      <c r="R18" s="52">
        <v>1</v>
      </c>
      <c r="S18" s="76">
        <v>3</v>
      </c>
      <c r="T18" s="77" t="s">
        <v>376</v>
      </c>
    </row>
    <row r="19" spans="2:20">
      <c r="B19" s="47">
        <v>2</v>
      </c>
      <c r="C19" s="48" t="s">
        <v>82</v>
      </c>
      <c r="D19" s="48" t="s">
        <v>750</v>
      </c>
      <c r="E19" s="48" t="s">
        <v>68</v>
      </c>
      <c r="F19" s="49">
        <v>1000</v>
      </c>
      <c r="G19" s="49">
        <v>1015</v>
      </c>
      <c r="H19" s="49">
        <f t="shared" si="0"/>
        <v>15</v>
      </c>
      <c r="I19" s="49">
        <f t="shared" si="1"/>
        <v>15</v>
      </c>
      <c r="J19" s="70">
        <v>1</v>
      </c>
      <c r="K19" s="48" t="str">
        <f t="shared" si="2"/>
        <v>10</v>
      </c>
      <c r="L19" s="48" t="str">
        <f t="shared" si="2"/>
        <v>10</v>
      </c>
      <c r="M19" s="48">
        <f t="shared" si="3"/>
        <v>0</v>
      </c>
      <c r="N19" s="48" t="str">
        <f t="shared" si="4"/>
        <v>15</v>
      </c>
      <c r="O19" s="48" t="str">
        <f>IF(F19=0,"PERNOITE",IF(H19&lt;0,"PERNOITE","INTEGRAL"))</f>
        <v>INTEGRAL</v>
      </c>
      <c r="P19" s="48" t="str">
        <f t="shared" si="5"/>
        <v>EVENTUAL</v>
      </c>
      <c r="Q19" s="51">
        <f t="shared" si="6"/>
        <v>6</v>
      </c>
      <c r="R19" s="52">
        <v>1</v>
      </c>
    </row>
    <row r="20" spans="2:20">
      <c r="B20" s="47">
        <v>2</v>
      </c>
      <c r="C20" s="48" t="s">
        <v>82</v>
      </c>
      <c r="D20" s="48" t="s">
        <v>751</v>
      </c>
      <c r="E20" s="48" t="s">
        <v>60</v>
      </c>
      <c r="F20" s="49">
        <v>930</v>
      </c>
      <c r="G20" s="49">
        <v>1030</v>
      </c>
      <c r="H20" s="49">
        <f t="shared" si="0"/>
        <v>100</v>
      </c>
      <c r="I20" s="49">
        <f t="shared" si="1"/>
        <v>100</v>
      </c>
      <c r="J20" s="70">
        <v>1</v>
      </c>
      <c r="K20" s="48" t="str">
        <f>LEFT(F20,1)</f>
        <v>9</v>
      </c>
      <c r="L20" s="48" t="str">
        <f t="shared" si="2"/>
        <v>10</v>
      </c>
      <c r="M20" s="48">
        <f t="shared" si="3"/>
        <v>1</v>
      </c>
      <c r="N20" s="48" t="str">
        <f t="shared" si="4"/>
        <v>00</v>
      </c>
      <c r="O20" s="48" t="str">
        <f>IF(F20=0,"PERNOITE",IF(H20&lt;0,"PERNOITE","INTEGRAL"))</f>
        <v>INTEGRAL</v>
      </c>
      <c r="P20" s="48" t="str">
        <f t="shared" si="5"/>
        <v>EVENTUAL</v>
      </c>
      <c r="Q20" s="51">
        <f t="shared" si="6"/>
        <v>6</v>
      </c>
      <c r="R20" s="52">
        <v>1</v>
      </c>
    </row>
    <row r="21" spans="2:20">
      <c r="B21" s="47">
        <v>2</v>
      </c>
      <c r="C21" s="48" t="s">
        <v>82</v>
      </c>
      <c r="D21" s="48" t="s">
        <v>752</v>
      </c>
      <c r="E21" s="48" t="s">
        <v>64</v>
      </c>
      <c r="F21" s="49">
        <v>1015</v>
      </c>
      <c r="G21" s="49">
        <v>1045</v>
      </c>
      <c r="H21" s="49">
        <f t="shared" si="0"/>
        <v>30</v>
      </c>
      <c r="I21" s="49">
        <f t="shared" si="1"/>
        <v>30</v>
      </c>
      <c r="J21" s="70">
        <v>1</v>
      </c>
      <c r="K21" s="48" t="str">
        <f t="shared" si="2"/>
        <v>10</v>
      </c>
      <c r="L21" s="48" t="str">
        <f t="shared" si="2"/>
        <v>10</v>
      </c>
      <c r="M21" s="48">
        <f t="shared" si="3"/>
        <v>0</v>
      </c>
      <c r="N21" s="48" t="str">
        <f t="shared" si="4"/>
        <v>30</v>
      </c>
      <c r="O21" s="48" t="str">
        <f>IF(F21=0,"PERNOITE",IF(H21&lt;0,"PERNOITE","INTEGRAL"))</f>
        <v>INTEGRAL</v>
      </c>
      <c r="P21" s="48" t="str">
        <f t="shared" si="5"/>
        <v>EVENTUAL</v>
      </c>
      <c r="Q21" s="51">
        <f t="shared" si="6"/>
        <v>6</v>
      </c>
      <c r="R21" s="52">
        <v>1</v>
      </c>
    </row>
    <row r="22" spans="2:20">
      <c r="B22" s="47">
        <v>2</v>
      </c>
      <c r="C22" s="48" t="s">
        <v>82</v>
      </c>
      <c r="D22" s="48" t="s">
        <v>753</v>
      </c>
      <c r="E22" s="48" t="s">
        <v>62</v>
      </c>
      <c r="F22" s="49">
        <v>930</v>
      </c>
      <c r="G22" s="49">
        <v>1045</v>
      </c>
      <c r="H22" s="49">
        <f t="shared" si="0"/>
        <v>115</v>
      </c>
      <c r="I22" s="49">
        <f t="shared" si="1"/>
        <v>115</v>
      </c>
      <c r="J22" s="70">
        <v>2</v>
      </c>
      <c r="K22" s="48" t="str">
        <f>LEFT(F22,1)</f>
        <v>9</v>
      </c>
      <c r="L22" s="48" t="str">
        <f t="shared" si="2"/>
        <v>10</v>
      </c>
      <c r="M22" s="48">
        <f t="shared" si="3"/>
        <v>1</v>
      </c>
      <c r="N22" s="48" t="str">
        <f t="shared" si="4"/>
        <v>15</v>
      </c>
      <c r="O22" s="48" t="str">
        <f>IF(F22=0,"PERNOITE",IF(H22&lt;0,"PERNOITE","INTEGRAL"))</f>
        <v>INTEGRAL</v>
      </c>
      <c r="P22" s="48" t="str">
        <f t="shared" si="5"/>
        <v>EVENTUAL</v>
      </c>
      <c r="Q22" s="51">
        <f t="shared" si="6"/>
        <v>8</v>
      </c>
      <c r="R22" s="52">
        <v>1</v>
      </c>
    </row>
    <row r="23" spans="2:20">
      <c r="B23" s="47">
        <v>2</v>
      </c>
      <c r="C23" s="48" t="s">
        <v>82</v>
      </c>
      <c r="D23" s="48" t="s">
        <v>754</v>
      </c>
      <c r="E23" s="48" t="s">
        <v>60</v>
      </c>
      <c r="F23" s="49">
        <v>1000</v>
      </c>
      <c r="G23" s="49">
        <v>1115</v>
      </c>
      <c r="H23" s="49">
        <f t="shared" si="0"/>
        <v>115</v>
      </c>
      <c r="I23" s="49">
        <f t="shared" si="1"/>
        <v>115</v>
      </c>
      <c r="J23" s="70">
        <v>2</v>
      </c>
      <c r="K23" s="48" t="str">
        <f t="shared" si="2"/>
        <v>10</v>
      </c>
      <c r="L23" s="48" t="str">
        <f t="shared" si="2"/>
        <v>11</v>
      </c>
      <c r="M23" s="48">
        <f t="shared" si="3"/>
        <v>1</v>
      </c>
      <c r="N23" s="48" t="str">
        <f t="shared" si="4"/>
        <v>15</v>
      </c>
      <c r="O23" s="48" t="str">
        <f>IF(F23=0,"PERNOITE",IF(H23&lt;0,"PERNOITE","INTEGRAL"))</f>
        <v>INTEGRAL</v>
      </c>
      <c r="P23" s="48" t="str">
        <f t="shared" si="5"/>
        <v>EVENTUAL</v>
      </c>
      <c r="Q23" s="51">
        <f t="shared" si="6"/>
        <v>8</v>
      </c>
      <c r="R23" s="52">
        <v>1</v>
      </c>
    </row>
    <row r="24" spans="2:20">
      <c r="B24" s="47">
        <v>2</v>
      </c>
      <c r="C24" s="48" t="s">
        <v>82</v>
      </c>
      <c r="D24" s="48" t="s">
        <v>755</v>
      </c>
      <c r="E24" s="48" t="s">
        <v>64</v>
      </c>
      <c r="F24" s="49">
        <v>1100</v>
      </c>
      <c r="G24" s="49">
        <v>1115</v>
      </c>
      <c r="H24" s="49">
        <f t="shared" si="0"/>
        <v>15</v>
      </c>
      <c r="I24" s="49">
        <f t="shared" si="1"/>
        <v>15</v>
      </c>
      <c r="J24" s="70">
        <v>1</v>
      </c>
      <c r="K24" s="48" t="str">
        <f t="shared" si="2"/>
        <v>11</v>
      </c>
      <c r="L24" s="48" t="str">
        <f t="shared" si="2"/>
        <v>11</v>
      </c>
      <c r="M24" s="48">
        <f t="shared" si="3"/>
        <v>0</v>
      </c>
      <c r="N24" s="48" t="str">
        <f t="shared" si="4"/>
        <v>15</v>
      </c>
      <c r="O24" s="48" t="str">
        <f>IF(F24=0,"PERNOITE",IF(H24&lt;0,"PERNOITE","INTEGRAL"))</f>
        <v>INTEGRAL</v>
      </c>
      <c r="P24" s="48" t="str">
        <f t="shared" si="5"/>
        <v>EVENTUAL</v>
      </c>
      <c r="Q24" s="51">
        <f t="shared" si="6"/>
        <v>6</v>
      </c>
      <c r="R24" s="52">
        <v>1</v>
      </c>
    </row>
    <row r="25" spans="2:20">
      <c r="B25" s="47">
        <v>2</v>
      </c>
      <c r="C25" s="48" t="s">
        <v>82</v>
      </c>
      <c r="D25" s="48" t="s">
        <v>756</v>
      </c>
      <c r="E25" s="48" t="s">
        <v>62</v>
      </c>
      <c r="F25" s="49">
        <v>945</v>
      </c>
      <c r="G25" s="49">
        <v>1115</v>
      </c>
      <c r="H25" s="49">
        <f>G25-F25</f>
        <v>170</v>
      </c>
      <c r="I25" s="49">
        <f t="shared" si="1"/>
        <v>170</v>
      </c>
      <c r="J25" s="70">
        <v>2</v>
      </c>
      <c r="K25" s="48" t="str">
        <f>LEFT(F25,1)</f>
        <v>9</v>
      </c>
      <c r="L25" s="48" t="str">
        <f t="shared" si="2"/>
        <v>11</v>
      </c>
      <c r="M25" s="48">
        <f t="shared" si="3"/>
        <v>2</v>
      </c>
      <c r="N25" s="48" t="str">
        <f t="shared" si="4"/>
        <v>70</v>
      </c>
      <c r="O25" s="48" t="str">
        <f>IF(F25=0,"PERNOITE",IF(H25&lt;0,"PERNOITE","INTEGRAL"))</f>
        <v>INTEGRAL</v>
      </c>
      <c r="P25" s="48" t="str">
        <f>IF(B25=1,"MENSALISTA",IF(B25=2,"EVENTUAL",IF(B25=3,"DIARISTA")))</f>
        <v>EVENTUAL</v>
      </c>
      <c r="Q25" s="51">
        <f t="shared" si="6"/>
        <v>8</v>
      </c>
      <c r="R25" s="52">
        <v>1</v>
      </c>
    </row>
    <row r="26" spans="2:20">
      <c r="B26" s="47">
        <v>2</v>
      </c>
      <c r="C26" s="48" t="s">
        <v>82</v>
      </c>
      <c r="D26" s="48" t="s">
        <v>757</v>
      </c>
      <c r="E26" s="48" t="s">
        <v>66</v>
      </c>
      <c r="F26" s="49">
        <v>1030</v>
      </c>
      <c r="G26" s="49">
        <v>1145</v>
      </c>
      <c r="H26" s="49">
        <f>G26-F26</f>
        <v>115</v>
      </c>
      <c r="I26" s="49">
        <f t="shared" si="1"/>
        <v>115</v>
      </c>
      <c r="J26" s="70">
        <v>2</v>
      </c>
      <c r="K26" s="48" t="str">
        <f t="shared" si="2"/>
        <v>10</v>
      </c>
      <c r="L26" s="48" t="str">
        <f t="shared" si="2"/>
        <v>11</v>
      </c>
      <c r="M26" s="48">
        <f t="shared" si="3"/>
        <v>1</v>
      </c>
      <c r="N26" s="48" t="str">
        <f t="shared" si="4"/>
        <v>15</v>
      </c>
      <c r="O26" s="48" t="str">
        <f>IF(F26=0,"PERNOITE",IF(H26&lt;0,"PERNOITE","INTEGRAL"))</f>
        <v>INTEGRAL</v>
      </c>
      <c r="P26" s="48" t="str">
        <f>IF(B26=1,"MENSALISTA",IF(B26=2,"EVENTUAL",IF(B26=3,"DIARISTA")))</f>
        <v>EVENTUAL</v>
      </c>
      <c r="Q26" s="51">
        <f t="shared" si="6"/>
        <v>8</v>
      </c>
      <c r="R26" s="52">
        <v>1</v>
      </c>
    </row>
    <row r="27" spans="2:20">
      <c r="B27" s="47">
        <v>2</v>
      </c>
      <c r="C27" s="48" t="s">
        <v>82</v>
      </c>
      <c r="D27" s="48" t="s">
        <v>758</v>
      </c>
      <c r="E27" s="48" t="s">
        <v>64</v>
      </c>
      <c r="F27" s="49">
        <v>1000</v>
      </c>
      <c r="G27" s="49">
        <v>1215</v>
      </c>
      <c r="H27" s="49">
        <f>G27-F27</f>
        <v>215</v>
      </c>
      <c r="I27" s="49">
        <f t="shared" si="1"/>
        <v>215</v>
      </c>
      <c r="J27" s="70">
        <v>3</v>
      </c>
      <c r="K27" s="48" t="str">
        <f t="shared" si="2"/>
        <v>10</v>
      </c>
      <c r="L27" s="48" t="str">
        <f t="shared" si="2"/>
        <v>12</v>
      </c>
      <c r="M27" s="48">
        <f t="shared" si="3"/>
        <v>2</v>
      </c>
      <c r="N27" s="48" t="str">
        <f t="shared" si="4"/>
        <v>15</v>
      </c>
      <c r="O27" s="48" t="str">
        <f>IF(F27=0,"PERNOITE",IF(H27&lt;0,"PERNOITE","INTEGRAL"))</f>
        <v>INTEGRAL</v>
      </c>
      <c r="P27" s="48" t="str">
        <f>IF(B27=1,"MENSALISTA",IF(B27=2,"EVENTUAL",IF(B27=3,"DIARISTA")))</f>
        <v>EVENTUAL</v>
      </c>
      <c r="Q27" s="51">
        <f t="shared" si="6"/>
        <v>8</v>
      </c>
      <c r="R27" s="52">
        <v>1</v>
      </c>
    </row>
    <row r="28" spans="2:20">
      <c r="B28" s="47">
        <v>2</v>
      </c>
      <c r="C28" s="48" t="s">
        <v>82</v>
      </c>
      <c r="D28" s="48" t="s">
        <v>759</v>
      </c>
      <c r="E28" s="48" t="s">
        <v>60</v>
      </c>
      <c r="F28" s="49">
        <v>715</v>
      </c>
      <c r="G28" s="49">
        <v>1245</v>
      </c>
      <c r="H28" s="49">
        <f t="shared" ref="H28:H93" si="7">G28-F28</f>
        <v>530</v>
      </c>
      <c r="I28" s="49">
        <f t="shared" si="1"/>
        <v>530</v>
      </c>
      <c r="J28" s="70">
        <v>6</v>
      </c>
      <c r="K28" s="48" t="str">
        <f>LEFT(F28,1)</f>
        <v>7</v>
      </c>
      <c r="L28" s="48" t="str">
        <f t="shared" si="2"/>
        <v>12</v>
      </c>
      <c r="M28" s="48">
        <f t="shared" si="3"/>
        <v>5</v>
      </c>
      <c r="N28" s="48" t="str">
        <f t="shared" si="4"/>
        <v>30</v>
      </c>
      <c r="O28" s="48" t="str">
        <f>IF(F28=0,"PERNOITE",IF(H28&lt;0,"PERNOITE","INTEGRAL"))</f>
        <v>INTEGRAL</v>
      </c>
      <c r="P28" s="48" t="str">
        <f t="shared" ref="P28:P93" si="8">IF(B28=1,"MENSALISTA",IF(B28=2,"EVENTUAL",IF(B28=3,"DIARISTA")))</f>
        <v>EVENTUAL</v>
      </c>
      <c r="Q28" s="51">
        <f t="shared" si="6"/>
        <v>14</v>
      </c>
      <c r="R28" s="52">
        <v>1</v>
      </c>
    </row>
    <row r="29" spans="2:20">
      <c r="B29" s="47">
        <v>2</v>
      </c>
      <c r="C29" s="48" t="s">
        <v>82</v>
      </c>
      <c r="D29" s="48" t="s">
        <v>760</v>
      </c>
      <c r="E29" s="48" t="s">
        <v>60</v>
      </c>
      <c r="F29" s="49">
        <v>1045</v>
      </c>
      <c r="G29" s="49">
        <v>1330</v>
      </c>
      <c r="H29" s="49">
        <f t="shared" si="7"/>
        <v>285</v>
      </c>
      <c r="I29" s="49">
        <f t="shared" si="1"/>
        <v>285</v>
      </c>
      <c r="J29" s="70">
        <v>3</v>
      </c>
      <c r="K29" s="48" t="str">
        <f t="shared" si="2"/>
        <v>10</v>
      </c>
      <c r="L29" s="48" t="str">
        <f t="shared" si="2"/>
        <v>13</v>
      </c>
      <c r="M29" s="48">
        <f t="shared" si="3"/>
        <v>3</v>
      </c>
      <c r="N29" s="48" t="str">
        <f t="shared" si="4"/>
        <v>85</v>
      </c>
      <c r="O29" s="48" t="str">
        <f>IF(F29=0,"PERNOITE",IF(H29&lt;0,"PERNOITE","INTEGRAL"))</f>
        <v>INTEGRAL</v>
      </c>
      <c r="P29" s="48" t="str">
        <f t="shared" si="8"/>
        <v>EVENTUAL</v>
      </c>
      <c r="Q29" s="51">
        <f t="shared" si="6"/>
        <v>10</v>
      </c>
      <c r="R29" s="52">
        <v>1</v>
      </c>
    </row>
    <row r="30" spans="2:20">
      <c r="B30" s="47">
        <v>2</v>
      </c>
      <c r="C30" s="48" t="s">
        <v>82</v>
      </c>
      <c r="D30" s="48" t="s">
        <v>761</v>
      </c>
      <c r="E30" s="48" t="s">
        <v>60</v>
      </c>
      <c r="F30" s="49">
        <v>700</v>
      </c>
      <c r="G30" s="49">
        <v>1330</v>
      </c>
      <c r="H30" s="49">
        <f t="shared" si="7"/>
        <v>630</v>
      </c>
      <c r="I30" s="49">
        <f t="shared" si="1"/>
        <v>630</v>
      </c>
      <c r="J30" s="70">
        <v>7</v>
      </c>
      <c r="K30" s="48" t="str">
        <f>LEFT(F30,1)</f>
        <v>7</v>
      </c>
      <c r="L30" s="48" t="str">
        <f t="shared" si="2"/>
        <v>13</v>
      </c>
      <c r="M30" s="48">
        <f t="shared" si="3"/>
        <v>6</v>
      </c>
      <c r="N30" s="48" t="str">
        <f t="shared" si="4"/>
        <v>30</v>
      </c>
      <c r="O30" s="48" t="str">
        <f>IF(F30=0,"PERNOITE",IF(H30&lt;0,"PERNOITE","INTEGRAL"))</f>
        <v>INTEGRAL</v>
      </c>
      <c r="P30" s="48" t="str">
        <f t="shared" si="8"/>
        <v>EVENTUAL</v>
      </c>
      <c r="Q30" s="51">
        <f t="shared" si="6"/>
        <v>16</v>
      </c>
      <c r="R30" s="52">
        <v>1</v>
      </c>
    </row>
    <row r="31" spans="2:20">
      <c r="B31" s="47">
        <v>2</v>
      </c>
      <c r="C31" s="48" t="s">
        <v>82</v>
      </c>
      <c r="D31" s="48" t="s">
        <v>762</v>
      </c>
      <c r="E31" s="48" t="s">
        <v>64</v>
      </c>
      <c r="F31" s="49">
        <v>1315</v>
      </c>
      <c r="G31" s="49">
        <v>1400</v>
      </c>
      <c r="H31" s="49">
        <f t="shared" si="7"/>
        <v>85</v>
      </c>
      <c r="I31" s="49">
        <f t="shared" si="1"/>
        <v>85</v>
      </c>
      <c r="J31" s="70">
        <v>1</v>
      </c>
      <c r="K31" s="48" t="str">
        <f t="shared" si="2"/>
        <v>13</v>
      </c>
      <c r="L31" s="48" t="str">
        <f t="shared" si="2"/>
        <v>14</v>
      </c>
      <c r="M31" s="48">
        <f t="shared" si="3"/>
        <v>1</v>
      </c>
      <c r="N31" s="48" t="str">
        <f t="shared" si="4"/>
        <v>85</v>
      </c>
      <c r="O31" s="48" t="str">
        <f>IF(F31=0,"PERNOITE",IF(H31&lt;0,"PERNOITE","INTEGRAL"))</f>
        <v>INTEGRAL</v>
      </c>
      <c r="P31" s="48" t="str">
        <f t="shared" si="8"/>
        <v>EVENTUAL</v>
      </c>
      <c r="Q31" s="51">
        <f t="shared" si="6"/>
        <v>6</v>
      </c>
      <c r="R31" s="52">
        <v>1</v>
      </c>
    </row>
    <row r="32" spans="2:20">
      <c r="B32" s="47">
        <v>2</v>
      </c>
      <c r="C32" s="48" t="s">
        <v>82</v>
      </c>
      <c r="D32" s="48" t="s">
        <v>763</v>
      </c>
      <c r="E32" s="48" t="s">
        <v>64</v>
      </c>
      <c r="F32" s="49">
        <v>1345</v>
      </c>
      <c r="G32" s="49">
        <v>1445</v>
      </c>
      <c r="H32" s="49">
        <f t="shared" si="7"/>
        <v>100</v>
      </c>
      <c r="I32" s="49">
        <f t="shared" si="1"/>
        <v>100</v>
      </c>
      <c r="J32" s="70">
        <v>1</v>
      </c>
      <c r="K32" s="48" t="str">
        <f t="shared" si="2"/>
        <v>13</v>
      </c>
      <c r="L32" s="48" t="str">
        <f t="shared" si="2"/>
        <v>14</v>
      </c>
      <c r="M32" s="48">
        <f t="shared" si="3"/>
        <v>1</v>
      </c>
      <c r="N32" s="48" t="str">
        <f t="shared" si="4"/>
        <v>00</v>
      </c>
      <c r="O32" s="48" t="str">
        <f>IF(F32=0,"PERNOITE",IF(H32&lt;0,"PERNOITE","INTEGRAL"))</f>
        <v>INTEGRAL</v>
      </c>
      <c r="P32" s="48" t="str">
        <f t="shared" si="8"/>
        <v>EVENTUAL</v>
      </c>
      <c r="Q32" s="51">
        <f t="shared" si="6"/>
        <v>6</v>
      </c>
      <c r="R32" s="52">
        <v>1</v>
      </c>
    </row>
    <row r="33" spans="2:18">
      <c r="B33" s="47">
        <v>2</v>
      </c>
      <c r="C33" s="48" t="s">
        <v>82</v>
      </c>
      <c r="D33" s="48" t="s">
        <v>764</v>
      </c>
      <c r="E33" s="48" t="s">
        <v>60</v>
      </c>
      <c r="F33" s="49">
        <v>1045</v>
      </c>
      <c r="G33" s="49">
        <v>1445</v>
      </c>
      <c r="H33" s="49">
        <f t="shared" si="7"/>
        <v>400</v>
      </c>
      <c r="I33" s="49">
        <f t="shared" si="1"/>
        <v>400</v>
      </c>
      <c r="J33" s="70">
        <v>4</v>
      </c>
      <c r="K33" s="48" t="str">
        <f t="shared" si="2"/>
        <v>10</v>
      </c>
      <c r="L33" s="48" t="str">
        <f t="shared" si="2"/>
        <v>14</v>
      </c>
      <c r="M33" s="48">
        <f t="shared" si="3"/>
        <v>4</v>
      </c>
      <c r="N33" s="48" t="str">
        <f t="shared" si="4"/>
        <v>00</v>
      </c>
      <c r="O33" s="48" t="str">
        <f>IF(F33=0,"PERNOITE",IF(H33&lt;0,"PERNOITE","INTEGRAL"))</f>
        <v>INTEGRAL</v>
      </c>
      <c r="P33" s="48" t="str">
        <f t="shared" si="8"/>
        <v>EVENTUAL</v>
      </c>
      <c r="Q33" s="51">
        <f t="shared" si="6"/>
        <v>12</v>
      </c>
      <c r="R33" s="52">
        <v>1</v>
      </c>
    </row>
    <row r="34" spans="2:18">
      <c r="B34" s="47">
        <v>2</v>
      </c>
      <c r="C34" s="48" t="s">
        <v>82</v>
      </c>
      <c r="D34" s="48" t="s">
        <v>765</v>
      </c>
      <c r="E34" s="48" t="s">
        <v>62</v>
      </c>
      <c r="F34" s="49">
        <v>915</v>
      </c>
      <c r="G34" s="49">
        <v>1500</v>
      </c>
      <c r="H34" s="49">
        <f t="shared" si="7"/>
        <v>585</v>
      </c>
      <c r="I34" s="49">
        <f t="shared" si="1"/>
        <v>585</v>
      </c>
      <c r="J34" s="70">
        <v>6</v>
      </c>
      <c r="K34" s="48" t="str">
        <f>LEFT(F34,1)</f>
        <v>9</v>
      </c>
      <c r="L34" s="48" t="str">
        <f t="shared" si="2"/>
        <v>15</v>
      </c>
      <c r="M34" s="48">
        <f t="shared" si="3"/>
        <v>6</v>
      </c>
      <c r="N34" s="48" t="str">
        <f t="shared" si="4"/>
        <v>85</v>
      </c>
      <c r="O34" s="48" t="str">
        <f>IF(F34=0,"PERNOITE",IF(H34&lt;0,"PERNOITE","INTEGRAL"))</f>
        <v>INTEGRAL</v>
      </c>
      <c r="P34" s="48" t="str">
        <f t="shared" si="8"/>
        <v>EVENTUAL</v>
      </c>
      <c r="Q34" s="51">
        <f t="shared" si="6"/>
        <v>16</v>
      </c>
      <c r="R34" s="52">
        <v>1</v>
      </c>
    </row>
    <row r="35" spans="2:18">
      <c r="B35" s="47">
        <v>2</v>
      </c>
      <c r="C35" s="48" t="s">
        <v>82</v>
      </c>
      <c r="D35" s="48" t="s">
        <v>766</v>
      </c>
      <c r="E35" s="48" t="s">
        <v>64</v>
      </c>
      <c r="F35" s="49">
        <v>1245</v>
      </c>
      <c r="G35" s="49">
        <v>1500</v>
      </c>
      <c r="H35" s="49">
        <f t="shared" si="7"/>
        <v>255</v>
      </c>
      <c r="I35" s="49">
        <f t="shared" si="1"/>
        <v>255</v>
      </c>
      <c r="J35" s="70">
        <v>3</v>
      </c>
      <c r="K35" s="48" t="str">
        <f t="shared" si="2"/>
        <v>12</v>
      </c>
      <c r="L35" s="48" t="str">
        <f t="shared" si="2"/>
        <v>15</v>
      </c>
      <c r="M35" s="48">
        <f t="shared" si="3"/>
        <v>3</v>
      </c>
      <c r="N35" s="48" t="str">
        <f t="shared" si="4"/>
        <v>55</v>
      </c>
      <c r="O35" s="48" t="str">
        <f>IF(F35=0,"PERNOITE",IF(H35&lt;0,"PERNOITE","INTEGRAL"))</f>
        <v>INTEGRAL</v>
      </c>
      <c r="P35" s="48" t="str">
        <f t="shared" si="8"/>
        <v>EVENTUAL</v>
      </c>
      <c r="Q35" s="51">
        <f t="shared" si="6"/>
        <v>10</v>
      </c>
      <c r="R35" s="52">
        <v>1</v>
      </c>
    </row>
    <row r="36" spans="2:18">
      <c r="B36" s="47">
        <v>2</v>
      </c>
      <c r="C36" s="48" t="s">
        <v>82</v>
      </c>
      <c r="D36" s="48" t="s">
        <v>767</v>
      </c>
      <c r="E36" s="48" t="s">
        <v>60</v>
      </c>
      <c r="F36" s="49">
        <v>1300</v>
      </c>
      <c r="G36" s="49">
        <v>1500</v>
      </c>
      <c r="H36" s="49">
        <f t="shared" si="7"/>
        <v>200</v>
      </c>
      <c r="I36" s="49">
        <f t="shared" si="1"/>
        <v>200</v>
      </c>
      <c r="J36" s="70">
        <v>2</v>
      </c>
      <c r="K36" s="48" t="str">
        <f t="shared" si="2"/>
        <v>13</v>
      </c>
      <c r="L36" s="48" t="str">
        <f t="shared" si="2"/>
        <v>15</v>
      </c>
      <c r="M36" s="48">
        <f t="shared" si="3"/>
        <v>2</v>
      </c>
      <c r="N36" s="48" t="str">
        <f t="shared" si="4"/>
        <v>00</v>
      </c>
      <c r="O36" s="48" t="str">
        <f>IF(F36=0,"PERNOITE",IF(H36&lt;0,"PERNOITE","INTEGRAL"))</f>
        <v>INTEGRAL</v>
      </c>
      <c r="P36" s="48" t="str">
        <f t="shared" si="8"/>
        <v>EVENTUAL</v>
      </c>
      <c r="Q36" s="51">
        <f t="shared" si="6"/>
        <v>8</v>
      </c>
      <c r="R36" s="52">
        <v>1</v>
      </c>
    </row>
    <row r="37" spans="2:18">
      <c r="B37" s="47">
        <v>2</v>
      </c>
      <c r="C37" s="48" t="s">
        <v>82</v>
      </c>
      <c r="D37" s="48" t="s">
        <v>768</v>
      </c>
      <c r="E37" s="48" t="s">
        <v>616</v>
      </c>
      <c r="F37" s="49">
        <v>830</v>
      </c>
      <c r="G37" s="49">
        <v>1600</v>
      </c>
      <c r="H37" s="49">
        <f t="shared" si="7"/>
        <v>770</v>
      </c>
      <c r="I37" s="49">
        <f t="shared" si="1"/>
        <v>770</v>
      </c>
      <c r="J37" s="70">
        <v>8</v>
      </c>
      <c r="K37" s="48" t="str">
        <f>LEFT(F37,1)</f>
        <v>8</v>
      </c>
      <c r="L37" s="48" t="str">
        <f t="shared" si="2"/>
        <v>16</v>
      </c>
      <c r="M37" s="48">
        <f t="shared" si="3"/>
        <v>8</v>
      </c>
      <c r="N37" s="48" t="str">
        <f t="shared" si="4"/>
        <v>70</v>
      </c>
      <c r="O37" s="48" t="str">
        <f>IF(F37=0,"PERNOITE",IF(H37&lt;0,"PERNOITE","INTEGRAL"))</f>
        <v>INTEGRAL</v>
      </c>
      <c r="P37" s="48" t="str">
        <f t="shared" si="8"/>
        <v>EVENTUAL</v>
      </c>
      <c r="Q37" s="51">
        <f t="shared" si="6"/>
        <v>20</v>
      </c>
      <c r="R37" s="52">
        <v>1</v>
      </c>
    </row>
    <row r="38" spans="2:18">
      <c r="B38" s="47">
        <v>2</v>
      </c>
      <c r="C38" s="48" t="s">
        <v>82</v>
      </c>
      <c r="D38" s="48" t="s">
        <v>769</v>
      </c>
      <c r="E38" s="48" t="s">
        <v>64</v>
      </c>
      <c r="F38" s="49">
        <v>845</v>
      </c>
      <c r="G38" s="49">
        <v>1615</v>
      </c>
      <c r="H38" s="49">
        <f t="shared" si="7"/>
        <v>770</v>
      </c>
      <c r="I38" s="49">
        <f t="shared" si="1"/>
        <v>770</v>
      </c>
      <c r="J38" s="70">
        <v>8</v>
      </c>
      <c r="K38" s="48" t="str">
        <f>LEFT(F38,1)</f>
        <v>8</v>
      </c>
      <c r="L38" s="48" t="str">
        <f t="shared" si="2"/>
        <v>16</v>
      </c>
      <c r="M38" s="48">
        <f t="shared" si="3"/>
        <v>8</v>
      </c>
      <c r="N38" s="48" t="str">
        <f t="shared" si="4"/>
        <v>70</v>
      </c>
      <c r="O38" s="48" t="str">
        <f>IF(F38=0,"PERNOITE",IF(H38&lt;0,"PERNOITE","INTEGRAL"))</f>
        <v>INTEGRAL</v>
      </c>
      <c r="P38" s="48" t="str">
        <f t="shared" si="8"/>
        <v>EVENTUAL</v>
      </c>
      <c r="Q38" s="51">
        <f t="shared" si="6"/>
        <v>20</v>
      </c>
      <c r="R38" s="52">
        <v>1</v>
      </c>
    </row>
    <row r="39" spans="2:18">
      <c r="B39" s="47">
        <v>2</v>
      </c>
      <c r="C39" s="48" t="s">
        <v>82</v>
      </c>
      <c r="D39" s="48" t="s">
        <v>770</v>
      </c>
      <c r="E39" s="48" t="s">
        <v>60</v>
      </c>
      <c r="F39" s="49">
        <v>1515</v>
      </c>
      <c r="G39" s="49">
        <v>1615</v>
      </c>
      <c r="H39" s="49">
        <f t="shared" si="7"/>
        <v>100</v>
      </c>
      <c r="I39" s="49">
        <f t="shared" si="1"/>
        <v>100</v>
      </c>
      <c r="J39" s="70">
        <v>1</v>
      </c>
      <c r="K39" s="48" t="str">
        <f t="shared" si="2"/>
        <v>15</v>
      </c>
      <c r="L39" s="48" t="str">
        <f t="shared" si="2"/>
        <v>16</v>
      </c>
      <c r="M39" s="48">
        <f t="shared" si="3"/>
        <v>1</v>
      </c>
      <c r="N39" s="48" t="str">
        <f t="shared" si="4"/>
        <v>00</v>
      </c>
      <c r="O39" s="48" t="str">
        <f>IF(F39=0,"PERNOITE",IF(H39&lt;0,"PERNOITE","INTEGRAL"))</f>
        <v>INTEGRAL</v>
      </c>
      <c r="P39" s="48" t="str">
        <f t="shared" si="8"/>
        <v>EVENTUAL</v>
      </c>
      <c r="Q39" s="51">
        <f t="shared" si="6"/>
        <v>6</v>
      </c>
      <c r="R39" s="52">
        <v>1</v>
      </c>
    </row>
    <row r="40" spans="2:18">
      <c r="B40" s="47">
        <v>2</v>
      </c>
      <c r="C40" s="48" t="s">
        <v>82</v>
      </c>
      <c r="D40" s="48" t="s">
        <v>771</v>
      </c>
      <c r="E40" s="48" t="s">
        <v>60</v>
      </c>
      <c r="F40" s="49">
        <v>1300</v>
      </c>
      <c r="G40" s="49">
        <v>1615</v>
      </c>
      <c r="H40" s="49">
        <f t="shared" si="7"/>
        <v>315</v>
      </c>
      <c r="I40" s="49">
        <f t="shared" si="1"/>
        <v>315</v>
      </c>
      <c r="J40" s="70">
        <v>4</v>
      </c>
      <c r="K40" s="48" t="str">
        <f t="shared" si="2"/>
        <v>13</v>
      </c>
      <c r="L40" s="48" t="str">
        <f t="shared" si="2"/>
        <v>16</v>
      </c>
      <c r="M40" s="48">
        <f t="shared" si="3"/>
        <v>3</v>
      </c>
      <c r="N40" s="48" t="str">
        <f t="shared" si="4"/>
        <v>15</v>
      </c>
      <c r="O40" s="48" t="str">
        <f>IF(F40=0,"PERNOITE",IF(H40&lt;0,"PERNOITE","INTEGRAL"))</f>
        <v>INTEGRAL</v>
      </c>
      <c r="P40" s="48" t="str">
        <f t="shared" si="8"/>
        <v>EVENTUAL</v>
      </c>
      <c r="Q40" s="51">
        <f t="shared" si="6"/>
        <v>10</v>
      </c>
      <c r="R40" s="52">
        <v>1</v>
      </c>
    </row>
    <row r="41" spans="2:18">
      <c r="B41" s="47">
        <v>2</v>
      </c>
      <c r="C41" s="48" t="s">
        <v>82</v>
      </c>
      <c r="D41" s="48" t="s">
        <v>772</v>
      </c>
      <c r="E41" s="48" t="s">
        <v>64</v>
      </c>
      <c r="F41" s="49">
        <v>1430</v>
      </c>
      <c r="G41" s="49">
        <v>1615</v>
      </c>
      <c r="H41" s="49">
        <f t="shared" si="7"/>
        <v>185</v>
      </c>
      <c r="I41" s="49">
        <f t="shared" si="1"/>
        <v>185</v>
      </c>
      <c r="J41" s="70">
        <v>2</v>
      </c>
      <c r="K41" s="48" t="str">
        <f t="shared" si="2"/>
        <v>14</v>
      </c>
      <c r="L41" s="48" t="str">
        <f t="shared" si="2"/>
        <v>16</v>
      </c>
      <c r="M41" s="48">
        <f t="shared" si="3"/>
        <v>2</v>
      </c>
      <c r="N41" s="48" t="str">
        <f t="shared" si="4"/>
        <v>85</v>
      </c>
      <c r="O41" s="48" t="str">
        <f>IF(F41=0,"PERNOITE",IF(H41&lt;0,"PERNOITE","INTEGRAL"))</f>
        <v>INTEGRAL</v>
      </c>
      <c r="P41" s="48" t="str">
        <f t="shared" si="8"/>
        <v>EVENTUAL</v>
      </c>
      <c r="Q41" s="51">
        <f t="shared" si="6"/>
        <v>8</v>
      </c>
      <c r="R41" s="52">
        <v>1</v>
      </c>
    </row>
    <row r="42" spans="2:18">
      <c r="B42" s="47">
        <v>1</v>
      </c>
      <c r="C42" s="48" t="s">
        <v>82</v>
      </c>
      <c r="D42" s="48" t="s">
        <v>773</v>
      </c>
      <c r="E42" s="48" t="s">
        <v>616</v>
      </c>
      <c r="F42" s="49">
        <v>700</v>
      </c>
      <c r="G42" s="49">
        <v>1645</v>
      </c>
      <c r="H42" s="49">
        <f t="shared" si="7"/>
        <v>945</v>
      </c>
      <c r="I42" s="49">
        <f t="shared" si="1"/>
        <v>945</v>
      </c>
      <c r="J42" s="70">
        <v>10</v>
      </c>
      <c r="K42" s="48" t="str">
        <f>LEFT(F42,1)</f>
        <v>7</v>
      </c>
      <c r="L42" s="48" t="str">
        <f t="shared" si="2"/>
        <v>16</v>
      </c>
      <c r="M42" s="48">
        <f t="shared" si="3"/>
        <v>9</v>
      </c>
      <c r="N42" s="48" t="str">
        <f t="shared" si="4"/>
        <v>45</v>
      </c>
      <c r="O42" s="48" t="str">
        <f>IF(F42=0,"PERNOITE",IF(H42&lt;0,"PERNOITE","INTEGRAL"))</f>
        <v>INTEGRAL</v>
      </c>
      <c r="P42" s="48" t="str">
        <f t="shared" si="8"/>
        <v>MENSALISTA</v>
      </c>
      <c r="Q42" s="51">
        <f t="shared" si="6"/>
        <v>6</v>
      </c>
      <c r="R42" s="52">
        <v>1</v>
      </c>
    </row>
    <row r="43" spans="2:18">
      <c r="B43" s="47">
        <v>2</v>
      </c>
      <c r="C43" s="48" t="s">
        <v>82</v>
      </c>
      <c r="D43" s="48" t="s">
        <v>774</v>
      </c>
      <c r="E43" s="48" t="s">
        <v>616</v>
      </c>
      <c r="F43" s="49">
        <v>1615</v>
      </c>
      <c r="G43" s="49">
        <v>1700</v>
      </c>
      <c r="H43" s="49">
        <f t="shared" si="7"/>
        <v>85</v>
      </c>
      <c r="I43" s="49">
        <f t="shared" si="1"/>
        <v>85</v>
      </c>
      <c r="J43" s="70">
        <v>1</v>
      </c>
      <c r="K43" s="48" t="str">
        <f t="shared" si="2"/>
        <v>16</v>
      </c>
      <c r="L43" s="48" t="str">
        <f t="shared" si="2"/>
        <v>17</v>
      </c>
      <c r="M43" s="48">
        <f t="shared" si="3"/>
        <v>1</v>
      </c>
      <c r="N43" s="48" t="str">
        <f t="shared" si="4"/>
        <v>85</v>
      </c>
      <c r="O43" s="48" t="str">
        <f>IF(F43=0,"PERNOITE",IF(H43&lt;0,"PERNOITE","INTEGRAL"))</f>
        <v>INTEGRAL</v>
      </c>
      <c r="P43" s="48" t="str">
        <f t="shared" si="8"/>
        <v>EVENTUAL</v>
      </c>
      <c r="Q43" s="51">
        <f t="shared" si="6"/>
        <v>6</v>
      </c>
      <c r="R43" s="52">
        <v>1</v>
      </c>
    </row>
    <row r="44" spans="2:18">
      <c r="B44" s="47">
        <v>2</v>
      </c>
      <c r="C44" s="48" t="s">
        <v>82</v>
      </c>
      <c r="D44" s="48" t="s">
        <v>775</v>
      </c>
      <c r="E44" s="48" t="s">
        <v>60</v>
      </c>
      <c r="F44" s="49">
        <v>1545</v>
      </c>
      <c r="G44" s="49">
        <v>1700</v>
      </c>
      <c r="H44" s="49">
        <f t="shared" si="7"/>
        <v>155</v>
      </c>
      <c r="I44" s="49">
        <f t="shared" si="1"/>
        <v>155</v>
      </c>
      <c r="J44" s="70">
        <v>2</v>
      </c>
      <c r="K44" s="48" t="str">
        <f t="shared" si="2"/>
        <v>15</v>
      </c>
      <c r="L44" s="48" t="str">
        <f t="shared" si="2"/>
        <v>17</v>
      </c>
      <c r="M44" s="48">
        <f t="shared" si="3"/>
        <v>2</v>
      </c>
      <c r="N44" s="48" t="str">
        <f t="shared" si="4"/>
        <v>55</v>
      </c>
      <c r="O44" s="48" t="str">
        <f>IF(F44=0,"PERNOITE",IF(H44&lt;0,"PERNOITE","INTEGRAL"))</f>
        <v>INTEGRAL</v>
      </c>
      <c r="P44" s="48" t="str">
        <f t="shared" si="8"/>
        <v>EVENTUAL</v>
      </c>
      <c r="Q44" s="51">
        <f t="shared" si="6"/>
        <v>8</v>
      </c>
      <c r="R44" s="52">
        <v>1</v>
      </c>
    </row>
    <row r="45" spans="2:18">
      <c r="B45" s="47">
        <v>1</v>
      </c>
      <c r="C45" s="48" t="s">
        <v>82</v>
      </c>
      <c r="D45" s="48" t="s">
        <v>776</v>
      </c>
      <c r="E45" s="48" t="s">
        <v>777</v>
      </c>
      <c r="F45" s="49">
        <v>845</v>
      </c>
      <c r="G45" s="49">
        <v>1715</v>
      </c>
      <c r="H45" s="49">
        <f t="shared" si="7"/>
        <v>870</v>
      </c>
      <c r="I45" s="49">
        <f t="shared" si="1"/>
        <v>870</v>
      </c>
      <c r="J45" s="70">
        <v>9</v>
      </c>
      <c r="K45" s="48" t="str">
        <f>LEFT(F45,1)</f>
        <v>8</v>
      </c>
      <c r="L45" s="48" t="str">
        <f t="shared" si="2"/>
        <v>17</v>
      </c>
      <c r="M45" s="48">
        <f t="shared" si="3"/>
        <v>9</v>
      </c>
      <c r="N45" s="48" t="str">
        <f t="shared" si="4"/>
        <v>70</v>
      </c>
      <c r="O45" s="48" t="str">
        <f>IF(F45=0,"PERNOITE",IF(H45&lt;0,"PERNOITE","INTEGRAL"))</f>
        <v>INTEGRAL</v>
      </c>
      <c r="P45" s="48" t="str">
        <f t="shared" si="8"/>
        <v>MENSALISTA</v>
      </c>
      <c r="Q45" s="51">
        <f t="shared" si="6"/>
        <v>6</v>
      </c>
      <c r="R45" s="52">
        <v>1</v>
      </c>
    </row>
    <row r="46" spans="2:18">
      <c r="B46" s="47">
        <v>1</v>
      </c>
      <c r="C46" s="48" t="s">
        <v>82</v>
      </c>
      <c r="D46" s="48" t="s">
        <v>778</v>
      </c>
      <c r="E46" s="48" t="s">
        <v>64</v>
      </c>
      <c r="F46" s="49">
        <v>745</v>
      </c>
      <c r="G46" s="49">
        <v>1715</v>
      </c>
      <c r="H46" s="49">
        <f t="shared" si="7"/>
        <v>970</v>
      </c>
      <c r="I46" s="49">
        <f t="shared" si="1"/>
        <v>970</v>
      </c>
      <c r="J46" s="70">
        <v>10</v>
      </c>
      <c r="K46" s="48" t="str">
        <f>LEFT(F46,1)</f>
        <v>7</v>
      </c>
      <c r="L46" s="48" t="str">
        <f t="shared" si="2"/>
        <v>17</v>
      </c>
      <c r="M46" s="48">
        <f t="shared" si="3"/>
        <v>10</v>
      </c>
      <c r="N46" s="48" t="str">
        <f t="shared" si="4"/>
        <v>70</v>
      </c>
      <c r="O46" s="48" t="str">
        <f>IF(F46=0,"PERNOITE",IF(H46&lt;0,"PERNOITE","INTEGRAL"))</f>
        <v>INTEGRAL</v>
      </c>
      <c r="P46" s="48" t="str">
        <f t="shared" si="8"/>
        <v>MENSALISTA</v>
      </c>
      <c r="Q46" s="51">
        <f t="shared" si="6"/>
        <v>6</v>
      </c>
      <c r="R46" s="52">
        <v>1</v>
      </c>
    </row>
    <row r="47" spans="2:18">
      <c r="B47" s="47">
        <v>1</v>
      </c>
      <c r="C47" s="48" t="s">
        <v>82</v>
      </c>
      <c r="D47" s="48" t="s">
        <v>779</v>
      </c>
      <c r="E47" s="48" t="s">
        <v>64</v>
      </c>
      <c r="F47" s="49">
        <v>2015</v>
      </c>
      <c r="G47" s="49">
        <v>1730</v>
      </c>
      <c r="H47" s="49">
        <f t="shared" si="7"/>
        <v>-285</v>
      </c>
      <c r="I47" s="49">
        <f t="shared" si="1"/>
        <v>2115</v>
      </c>
      <c r="J47" s="70">
        <v>22</v>
      </c>
      <c r="K47" s="48" t="str">
        <f t="shared" si="2"/>
        <v>20</v>
      </c>
      <c r="L47" s="48" t="str">
        <f t="shared" si="2"/>
        <v>17</v>
      </c>
      <c r="M47" s="48">
        <f t="shared" si="3"/>
        <v>-3</v>
      </c>
      <c r="N47" s="48" t="str">
        <f t="shared" si="4"/>
        <v>85</v>
      </c>
      <c r="O47" s="48" t="str">
        <f>IF(F47=0,"PERNOITE",IF(H47&lt;0,"PERNOITE","INTEGRAL"))</f>
        <v>PERNOITE</v>
      </c>
      <c r="P47" s="48" t="str">
        <f t="shared" si="8"/>
        <v>MENSALISTA</v>
      </c>
      <c r="Q47" s="51">
        <f t="shared" si="6"/>
        <v>6</v>
      </c>
      <c r="R47" s="52">
        <v>1</v>
      </c>
    </row>
    <row r="48" spans="2:18">
      <c r="B48" s="47">
        <v>1</v>
      </c>
      <c r="C48" s="48" t="s">
        <v>82</v>
      </c>
      <c r="D48" s="48" t="s">
        <v>780</v>
      </c>
      <c r="E48" s="48" t="s">
        <v>66</v>
      </c>
      <c r="F48" s="49">
        <v>815</v>
      </c>
      <c r="G48" s="49">
        <v>1745</v>
      </c>
      <c r="H48" s="49">
        <f t="shared" si="7"/>
        <v>930</v>
      </c>
      <c r="I48" s="49">
        <f t="shared" si="1"/>
        <v>930</v>
      </c>
      <c r="J48" s="70">
        <v>10</v>
      </c>
      <c r="K48" s="48" t="str">
        <f>LEFT(F48,1)</f>
        <v>8</v>
      </c>
      <c r="L48" s="48" t="str">
        <f t="shared" si="2"/>
        <v>17</v>
      </c>
      <c r="M48" s="48">
        <f t="shared" si="3"/>
        <v>9</v>
      </c>
      <c r="N48" s="48" t="str">
        <f t="shared" si="4"/>
        <v>30</v>
      </c>
      <c r="O48" s="48" t="str">
        <f>IF(F48=0,"PERNOITE",IF(H48&lt;0,"PERNOITE","INTEGRAL"))</f>
        <v>INTEGRAL</v>
      </c>
      <c r="P48" s="48" t="str">
        <f t="shared" si="8"/>
        <v>MENSALISTA</v>
      </c>
      <c r="Q48" s="51">
        <f t="shared" si="6"/>
        <v>6</v>
      </c>
      <c r="R48" s="52">
        <v>1</v>
      </c>
    </row>
    <row r="49" spans="2:18">
      <c r="B49" s="47">
        <v>1</v>
      </c>
      <c r="C49" s="48" t="s">
        <v>82</v>
      </c>
      <c r="D49" s="48" t="s">
        <v>781</v>
      </c>
      <c r="E49" s="48" t="s">
        <v>64</v>
      </c>
      <c r="F49" s="49">
        <v>945</v>
      </c>
      <c r="G49" s="49">
        <v>1800</v>
      </c>
      <c r="H49" s="49">
        <f t="shared" si="7"/>
        <v>855</v>
      </c>
      <c r="I49" s="49">
        <f t="shared" si="1"/>
        <v>855</v>
      </c>
      <c r="J49" s="70">
        <v>9</v>
      </c>
      <c r="K49" s="48" t="str">
        <f>LEFT(F49,1)</f>
        <v>9</v>
      </c>
      <c r="L49" s="48" t="str">
        <f t="shared" si="2"/>
        <v>18</v>
      </c>
      <c r="M49" s="48">
        <f t="shared" si="3"/>
        <v>9</v>
      </c>
      <c r="N49" s="48" t="str">
        <f t="shared" si="4"/>
        <v>55</v>
      </c>
      <c r="O49" s="48" t="str">
        <f>IF(F49=0,"PERNOITE",IF(H49&lt;0,"PERNOITE","INTEGRAL"))</f>
        <v>INTEGRAL</v>
      </c>
      <c r="P49" s="48" t="str">
        <f t="shared" si="8"/>
        <v>MENSALISTA</v>
      </c>
      <c r="Q49" s="51">
        <f t="shared" si="6"/>
        <v>6</v>
      </c>
      <c r="R49" s="52">
        <v>1</v>
      </c>
    </row>
    <row r="50" spans="2:18">
      <c r="B50" s="47">
        <v>2</v>
      </c>
      <c r="C50" s="48" t="s">
        <v>82</v>
      </c>
      <c r="D50" s="48" t="s">
        <v>782</v>
      </c>
      <c r="E50" s="48" t="s">
        <v>78</v>
      </c>
      <c r="F50" s="49">
        <v>1030</v>
      </c>
      <c r="G50" s="49">
        <v>1815</v>
      </c>
      <c r="H50" s="49">
        <f t="shared" si="7"/>
        <v>785</v>
      </c>
      <c r="I50" s="49">
        <f t="shared" si="1"/>
        <v>785</v>
      </c>
      <c r="J50" s="70">
        <v>8</v>
      </c>
      <c r="K50" s="48" t="str">
        <f t="shared" si="2"/>
        <v>10</v>
      </c>
      <c r="L50" s="48" t="str">
        <f t="shared" si="2"/>
        <v>18</v>
      </c>
      <c r="M50" s="48">
        <f t="shared" si="3"/>
        <v>8</v>
      </c>
      <c r="N50" s="48" t="str">
        <f t="shared" si="4"/>
        <v>85</v>
      </c>
      <c r="O50" s="48" t="str">
        <f>IF(F50=0,"PERNOITE",IF(H50&lt;0,"PERNOITE","INTEGRAL"))</f>
        <v>INTEGRAL</v>
      </c>
      <c r="P50" s="48" t="str">
        <f t="shared" si="8"/>
        <v>EVENTUAL</v>
      </c>
      <c r="Q50" s="51">
        <f t="shared" si="6"/>
        <v>20</v>
      </c>
      <c r="R50" s="52">
        <v>1</v>
      </c>
    </row>
    <row r="51" spans="2:18">
      <c r="B51" s="47">
        <v>2</v>
      </c>
      <c r="C51" s="48" t="s">
        <v>82</v>
      </c>
      <c r="D51" s="48" t="s">
        <v>783</v>
      </c>
      <c r="E51" s="48" t="s">
        <v>68</v>
      </c>
      <c r="F51" s="49">
        <v>1800</v>
      </c>
      <c r="G51" s="49">
        <v>1815</v>
      </c>
      <c r="H51" s="49">
        <f t="shared" si="7"/>
        <v>15</v>
      </c>
      <c r="I51" s="49">
        <f t="shared" si="1"/>
        <v>15</v>
      </c>
      <c r="J51" s="70">
        <v>1</v>
      </c>
      <c r="K51" s="48" t="str">
        <f t="shared" si="2"/>
        <v>18</v>
      </c>
      <c r="L51" s="48" t="str">
        <f t="shared" si="2"/>
        <v>18</v>
      </c>
      <c r="M51" s="48">
        <f t="shared" si="3"/>
        <v>0</v>
      </c>
      <c r="N51" s="48" t="str">
        <f t="shared" si="4"/>
        <v>15</v>
      </c>
      <c r="O51" s="48" t="str">
        <f>IF(F51=0,"PERNOITE",IF(H51&lt;0,"PERNOITE","INTEGRAL"))</f>
        <v>INTEGRAL</v>
      </c>
      <c r="P51" s="48" t="str">
        <f t="shared" si="8"/>
        <v>EVENTUAL</v>
      </c>
      <c r="Q51" s="51">
        <f t="shared" si="6"/>
        <v>6</v>
      </c>
      <c r="R51" s="52">
        <v>1</v>
      </c>
    </row>
    <row r="52" spans="2:18">
      <c r="B52" s="47">
        <v>2</v>
      </c>
      <c r="C52" s="48" t="s">
        <v>82</v>
      </c>
      <c r="D52" s="48" t="s">
        <v>784</v>
      </c>
      <c r="E52" s="48" t="s">
        <v>60</v>
      </c>
      <c r="F52" s="49">
        <v>1345</v>
      </c>
      <c r="G52" s="49">
        <v>1830</v>
      </c>
      <c r="H52" s="49">
        <f t="shared" si="7"/>
        <v>485</v>
      </c>
      <c r="I52" s="49">
        <f t="shared" si="1"/>
        <v>485</v>
      </c>
      <c r="J52" s="70">
        <v>5</v>
      </c>
      <c r="K52" s="48" t="str">
        <f t="shared" si="2"/>
        <v>13</v>
      </c>
      <c r="L52" s="48" t="str">
        <f t="shared" si="2"/>
        <v>18</v>
      </c>
      <c r="M52" s="48">
        <f t="shared" si="3"/>
        <v>5</v>
      </c>
      <c r="N52" s="48" t="str">
        <f t="shared" si="4"/>
        <v>85</v>
      </c>
      <c r="O52" s="48" t="str">
        <f>IF(F52=0,"PERNOITE",IF(H52&lt;0,"PERNOITE","INTEGRAL"))</f>
        <v>INTEGRAL</v>
      </c>
      <c r="P52" s="48" t="str">
        <f t="shared" si="8"/>
        <v>EVENTUAL</v>
      </c>
      <c r="Q52" s="51">
        <f t="shared" si="6"/>
        <v>14</v>
      </c>
      <c r="R52" s="52">
        <v>1</v>
      </c>
    </row>
    <row r="53" spans="2:18">
      <c r="B53" s="47">
        <v>1</v>
      </c>
      <c r="C53" s="48" t="s">
        <v>82</v>
      </c>
      <c r="D53" s="48" t="s">
        <v>785</v>
      </c>
      <c r="E53" s="48" t="s">
        <v>60</v>
      </c>
      <c r="F53" s="49">
        <v>915</v>
      </c>
      <c r="G53" s="49">
        <v>1915</v>
      </c>
      <c r="H53" s="49">
        <f t="shared" si="7"/>
        <v>1000</v>
      </c>
      <c r="I53" s="49">
        <f t="shared" si="1"/>
        <v>1000</v>
      </c>
      <c r="J53" s="70">
        <v>10</v>
      </c>
      <c r="K53" s="48" t="str">
        <f>LEFT(F53,1)</f>
        <v>9</v>
      </c>
      <c r="L53" s="48" t="str">
        <f t="shared" si="2"/>
        <v>19</v>
      </c>
      <c r="M53" s="48">
        <f t="shared" si="3"/>
        <v>10</v>
      </c>
      <c r="N53" s="48" t="str">
        <f t="shared" si="4"/>
        <v>00</v>
      </c>
      <c r="O53" s="48" t="str">
        <f>IF(F53=0,"PERNOITE",IF(H53&lt;0,"PERNOITE","INTEGRAL"))</f>
        <v>INTEGRAL</v>
      </c>
      <c r="P53" s="48" t="str">
        <f t="shared" si="8"/>
        <v>MENSALISTA</v>
      </c>
      <c r="Q53" s="51">
        <f t="shared" si="6"/>
        <v>6</v>
      </c>
      <c r="R53" s="52">
        <v>1</v>
      </c>
    </row>
    <row r="54" spans="2:18">
      <c r="B54" s="47">
        <v>2</v>
      </c>
      <c r="C54" s="48" t="s">
        <v>82</v>
      </c>
      <c r="D54" s="48" t="s">
        <v>786</v>
      </c>
      <c r="E54" s="48" t="s">
        <v>64</v>
      </c>
      <c r="F54" s="49">
        <v>1700</v>
      </c>
      <c r="G54" s="49">
        <v>1915</v>
      </c>
      <c r="H54" s="49">
        <f t="shared" si="7"/>
        <v>215</v>
      </c>
      <c r="I54" s="49">
        <f t="shared" si="1"/>
        <v>215</v>
      </c>
      <c r="J54" s="70">
        <v>3</v>
      </c>
      <c r="K54" s="48" t="str">
        <f t="shared" si="2"/>
        <v>17</v>
      </c>
      <c r="L54" s="48" t="str">
        <f t="shared" si="2"/>
        <v>19</v>
      </c>
      <c r="M54" s="48">
        <f t="shared" si="3"/>
        <v>2</v>
      </c>
      <c r="N54" s="48" t="str">
        <f t="shared" si="4"/>
        <v>15</v>
      </c>
      <c r="O54" s="48" t="str">
        <f>IF(F54=0,"PERNOITE",IF(H54&lt;0,"PERNOITE","INTEGRAL"))</f>
        <v>INTEGRAL</v>
      </c>
      <c r="P54" s="48" t="str">
        <f t="shared" si="8"/>
        <v>EVENTUAL</v>
      </c>
      <c r="Q54" s="51">
        <f t="shared" si="6"/>
        <v>8</v>
      </c>
      <c r="R54" s="52">
        <v>1</v>
      </c>
    </row>
    <row r="55" spans="2:18">
      <c r="B55" s="47">
        <v>1</v>
      </c>
      <c r="C55" s="48" t="s">
        <v>82</v>
      </c>
      <c r="D55" s="48" t="s">
        <v>787</v>
      </c>
      <c r="E55" s="48" t="s">
        <v>64</v>
      </c>
      <c r="F55" s="49">
        <v>1030</v>
      </c>
      <c r="G55" s="49">
        <v>1915</v>
      </c>
      <c r="H55" s="49">
        <f t="shared" si="7"/>
        <v>885</v>
      </c>
      <c r="I55" s="49">
        <f t="shared" si="1"/>
        <v>885</v>
      </c>
      <c r="J55" s="70">
        <v>9</v>
      </c>
      <c r="K55" s="48" t="str">
        <f t="shared" si="2"/>
        <v>10</v>
      </c>
      <c r="L55" s="48" t="str">
        <f t="shared" si="2"/>
        <v>19</v>
      </c>
      <c r="M55" s="48">
        <f t="shared" si="3"/>
        <v>9</v>
      </c>
      <c r="N55" s="48" t="str">
        <f t="shared" si="4"/>
        <v>85</v>
      </c>
      <c r="O55" s="48" t="str">
        <f>IF(F55=0,"PERNOITE",IF(H55&lt;0,"PERNOITE","INTEGRAL"))</f>
        <v>INTEGRAL</v>
      </c>
      <c r="P55" s="48" t="str">
        <f t="shared" si="8"/>
        <v>MENSALISTA</v>
      </c>
      <c r="Q55" s="51">
        <f t="shared" si="6"/>
        <v>6</v>
      </c>
      <c r="R55" s="52">
        <v>1</v>
      </c>
    </row>
    <row r="56" spans="2:18">
      <c r="B56" s="47">
        <v>2</v>
      </c>
      <c r="C56" s="48" t="s">
        <v>82</v>
      </c>
      <c r="D56" s="48" t="s">
        <v>788</v>
      </c>
      <c r="E56" s="48" t="s">
        <v>64</v>
      </c>
      <c r="F56" s="49">
        <v>1845</v>
      </c>
      <c r="G56" s="49">
        <v>1945</v>
      </c>
      <c r="H56" s="49">
        <f t="shared" si="7"/>
        <v>100</v>
      </c>
      <c r="I56" s="49">
        <f t="shared" si="1"/>
        <v>100</v>
      </c>
      <c r="J56" s="70">
        <v>1</v>
      </c>
      <c r="K56" s="48" t="str">
        <f t="shared" si="2"/>
        <v>18</v>
      </c>
      <c r="L56" s="48" t="str">
        <f t="shared" si="2"/>
        <v>19</v>
      </c>
      <c r="M56" s="48">
        <f t="shared" si="3"/>
        <v>1</v>
      </c>
      <c r="N56" s="48" t="str">
        <f t="shared" si="4"/>
        <v>00</v>
      </c>
      <c r="O56" s="48" t="str">
        <f>IF(F56=0,"PERNOITE",IF(H56&lt;0,"PERNOITE","INTEGRAL"))</f>
        <v>INTEGRAL</v>
      </c>
      <c r="P56" s="48" t="str">
        <f t="shared" si="8"/>
        <v>EVENTUAL</v>
      </c>
      <c r="Q56" s="51">
        <f t="shared" si="6"/>
        <v>6</v>
      </c>
      <c r="R56" s="52">
        <v>1</v>
      </c>
    </row>
    <row r="57" spans="2:18">
      <c r="B57" s="47">
        <v>2</v>
      </c>
      <c r="C57" s="48" t="s">
        <v>82</v>
      </c>
      <c r="D57" s="48" t="s">
        <v>789</v>
      </c>
      <c r="E57" s="48" t="s">
        <v>60</v>
      </c>
      <c r="F57" s="49">
        <v>1830</v>
      </c>
      <c r="G57" s="49">
        <v>1945</v>
      </c>
      <c r="H57" s="49">
        <f t="shared" si="7"/>
        <v>115</v>
      </c>
      <c r="I57" s="49">
        <f t="shared" si="1"/>
        <v>115</v>
      </c>
      <c r="J57" s="70">
        <v>2</v>
      </c>
      <c r="K57" s="48" t="str">
        <f t="shared" si="2"/>
        <v>18</v>
      </c>
      <c r="L57" s="48" t="str">
        <f t="shared" si="2"/>
        <v>19</v>
      </c>
      <c r="M57" s="48">
        <f t="shared" si="3"/>
        <v>1</v>
      </c>
      <c r="N57" s="48" t="str">
        <f t="shared" si="4"/>
        <v>15</v>
      </c>
      <c r="O57" s="48" t="str">
        <f>IF(F57=0,"PERNOITE",IF(H57&lt;0,"PERNOITE","INTEGRAL"))</f>
        <v>INTEGRAL</v>
      </c>
      <c r="P57" s="48" t="str">
        <f t="shared" si="8"/>
        <v>EVENTUAL</v>
      </c>
      <c r="Q57" s="51">
        <f t="shared" si="6"/>
        <v>8</v>
      </c>
      <c r="R57" s="52">
        <v>1</v>
      </c>
    </row>
    <row r="58" spans="2:18">
      <c r="B58" s="47">
        <v>2</v>
      </c>
      <c r="C58" s="48" t="s">
        <v>82</v>
      </c>
      <c r="D58" s="48" t="s">
        <v>790</v>
      </c>
      <c r="E58" s="48" t="s">
        <v>60</v>
      </c>
      <c r="F58" s="49">
        <v>1845</v>
      </c>
      <c r="G58" s="49">
        <v>2000</v>
      </c>
      <c r="H58" s="49">
        <f t="shared" si="7"/>
        <v>155</v>
      </c>
      <c r="I58" s="49">
        <f t="shared" si="1"/>
        <v>155</v>
      </c>
      <c r="J58" s="70">
        <v>2</v>
      </c>
      <c r="K58" s="48" t="str">
        <f t="shared" si="2"/>
        <v>18</v>
      </c>
      <c r="L58" s="48" t="str">
        <f t="shared" si="2"/>
        <v>20</v>
      </c>
      <c r="M58" s="48">
        <f t="shared" si="3"/>
        <v>2</v>
      </c>
      <c r="N58" s="48" t="str">
        <f t="shared" si="4"/>
        <v>55</v>
      </c>
      <c r="O58" s="48" t="str">
        <f>IF(F58=0,"PERNOITE",IF(H58&lt;0,"PERNOITE","INTEGRAL"))</f>
        <v>INTEGRAL</v>
      </c>
      <c r="P58" s="48" t="str">
        <f t="shared" si="8"/>
        <v>EVENTUAL</v>
      </c>
      <c r="Q58" s="51">
        <f t="shared" si="6"/>
        <v>8</v>
      </c>
      <c r="R58" s="52">
        <v>1</v>
      </c>
    </row>
    <row r="59" spans="2:18">
      <c r="B59" s="47">
        <v>2</v>
      </c>
      <c r="C59" s="48" t="s">
        <v>82</v>
      </c>
      <c r="D59" s="48" t="s">
        <v>791</v>
      </c>
      <c r="E59" s="48" t="s">
        <v>64</v>
      </c>
      <c r="F59" s="49">
        <v>1330</v>
      </c>
      <c r="G59" s="49">
        <v>2015</v>
      </c>
      <c r="H59" s="49">
        <f t="shared" si="7"/>
        <v>685</v>
      </c>
      <c r="I59" s="49">
        <f t="shared" si="1"/>
        <v>685</v>
      </c>
      <c r="J59" s="70">
        <v>7</v>
      </c>
      <c r="K59" s="48" t="str">
        <f t="shared" si="2"/>
        <v>13</v>
      </c>
      <c r="L59" s="48" t="str">
        <f t="shared" si="2"/>
        <v>20</v>
      </c>
      <c r="M59" s="48">
        <f t="shared" si="3"/>
        <v>7</v>
      </c>
      <c r="N59" s="48" t="str">
        <f t="shared" si="4"/>
        <v>85</v>
      </c>
      <c r="O59" s="48" t="str">
        <f>IF(F59=0,"PERNOITE",IF(H59&lt;0,"PERNOITE","INTEGRAL"))</f>
        <v>INTEGRAL</v>
      </c>
      <c r="P59" s="48" t="str">
        <f t="shared" si="8"/>
        <v>EVENTUAL</v>
      </c>
      <c r="Q59" s="51">
        <f t="shared" si="6"/>
        <v>18</v>
      </c>
      <c r="R59" s="52">
        <v>1</v>
      </c>
    </row>
    <row r="60" spans="2:18">
      <c r="B60" s="47">
        <v>2</v>
      </c>
      <c r="C60" s="48" t="s">
        <v>82</v>
      </c>
      <c r="D60" s="48" t="s">
        <v>792</v>
      </c>
      <c r="E60" s="48" t="s">
        <v>60</v>
      </c>
      <c r="F60" s="49">
        <v>1745</v>
      </c>
      <c r="G60" s="49">
        <v>2030</v>
      </c>
      <c r="H60" s="49">
        <f t="shared" si="7"/>
        <v>285</v>
      </c>
      <c r="I60" s="49">
        <f t="shared" si="1"/>
        <v>285</v>
      </c>
      <c r="J60" s="70">
        <v>3</v>
      </c>
      <c r="K60" s="48" t="str">
        <f t="shared" si="2"/>
        <v>17</v>
      </c>
      <c r="L60" s="48" t="str">
        <f t="shared" si="2"/>
        <v>20</v>
      </c>
      <c r="M60" s="48">
        <f t="shared" si="3"/>
        <v>3</v>
      </c>
      <c r="N60" s="48" t="str">
        <f t="shared" si="4"/>
        <v>85</v>
      </c>
      <c r="O60" s="48" t="str">
        <f>IF(F60=0,"PERNOITE",IF(H60&lt;0,"PERNOITE","INTEGRAL"))</f>
        <v>INTEGRAL</v>
      </c>
      <c r="P60" s="48" t="str">
        <f t="shared" si="8"/>
        <v>EVENTUAL</v>
      </c>
      <c r="Q60" s="51">
        <f t="shared" si="6"/>
        <v>10</v>
      </c>
      <c r="R60" s="52">
        <v>1</v>
      </c>
    </row>
    <row r="61" spans="2:18">
      <c r="B61" s="47">
        <v>2</v>
      </c>
      <c r="C61" s="48" t="s">
        <v>82</v>
      </c>
      <c r="D61" s="48" t="s">
        <v>793</v>
      </c>
      <c r="E61" s="48" t="s">
        <v>64</v>
      </c>
      <c r="F61" s="49">
        <v>2045</v>
      </c>
      <c r="G61" s="49">
        <v>2130</v>
      </c>
      <c r="H61" s="49">
        <f t="shared" si="7"/>
        <v>85</v>
      </c>
      <c r="I61" s="49">
        <f t="shared" si="1"/>
        <v>85</v>
      </c>
      <c r="J61" s="70">
        <v>1</v>
      </c>
      <c r="K61" s="48" t="str">
        <f t="shared" si="2"/>
        <v>20</v>
      </c>
      <c r="L61" s="48" t="str">
        <f t="shared" si="2"/>
        <v>21</v>
      </c>
      <c r="M61" s="48">
        <f t="shared" si="3"/>
        <v>1</v>
      </c>
      <c r="N61" s="48" t="str">
        <f t="shared" si="4"/>
        <v>85</v>
      </c>
      <c r="O61" s="48" t="str">
        <f>IF(F61=0,"PERNOITE",IF(H61&lt;0,"PERNOITE","INTEGRAL"))</f>
        <v>INTEGRAL</v>
      </c>
      <c r="P61" s="48" t="str">
        <f t="shared" si="8"/>
        <v>EVENTUAL</v>
      </c>
      <c r="Q61" s="51">
        <f t="shared" si="6"/>
        <v>6</v>
      </c>
      <c r="R61" s="52">
        <v>1</v>
      </c>
    </row>
    <row r="62" spans="2:18">
      <c r="B62" s="47">
        <v>2</v>
      </c>
      <c r="C62" s="48" t="s">
        <v>253</v>
      </c>
      <c r="D62" s="48" t="s">
        <v>794</v>
      </c>
      <c r="E62" s="48" t="s">
        <v>60</v>
      </c>
      <c r="F62" s="49">
        <v>800</v>
      </c>
      <c r="G62" s="49">
        <v>945</v>
      </c>
      <c r="H62" s="49">
        <f t="shared" si="7"/>
        <v>145</v>
      </c>
      <c r="I62" s="49">
        <f t="shared" si="1"/>
        <v>145</v>
      </c>
      <c r="J62" s="70">
        <v>2</v>
      </c>
      <c r="K62" s="48" t="str">
        <f>LEFT(F62,1)</f>
        <v>8</v>
      </c>
      <c r="L62" s="48" t="str">
        <f>LEFT(G62,1)</f>
        <v>9</v>
      </c>
      <c r="M62" s="48">
        <f t="shared" si="3"/>
        <v>1</v>
      </c>
      <c r="N62" s="48" t="str">
        <f t="shared" si="4"/>
        <v>45</v>
      </c>
      <c r="O62" s="48" t="str">
        <f>IF(F62=0,"PERNOITE",IF(H62&lt;0,"PERNOITE","INTEGRAL"))</f>
        <v>INTEGRAL</v>
      </c>
      <c r="P62" s="48" t="str">
        <f t="shared" si="8"/>
        <v>EVENTUAL</v>
      </c>
      <c r="Q62" s="51">
        <f t="shared" si="6"/>
        <v>8</v>
      </c>
      <c r="R62" s="52">
        <v>1</v>
      </c>
    </row>
    <row r="63" spans="2:18">
      <c r="B63" s="47">
        <v>2</v>
      </c>
      <c r="C63" s="48" t="s">
        <v>253</v>
      </c>
      <c r="D63" s="48" t="s">
        <v>795</v>
      </c>
      <c r="E63" s="48" t="s">
        <v>62</v>
      </c>
      <c r="F63" s="49">
        <v>1545</v>
      </c>
      <c r="G63" s="49">
        <v>1730</v>
      </c>
      <c r="H63" s="49">
        <f t="shared" si="7"/>
        <v>185</v>
      </c>
      <c r="I63" s="49">
        <f t="shared" si="1"/>
        <v>185</v>
      </c>
      <c r="J63" s="70">
        <v>2</v>
      </c>
      <c r="K63" s="48" t="str">
        <f t="shared" si="2"/>
        <v>15</v>
      </c>
      <c r="L63" s="48" t="str">
        <f t="shared" si="2"/>
        <v>17</v>
      </c>
      <c r="M63" s="48">
        <f t="shared" si="3"/>
        <v>2</v>
      </c>
      <c r="N63" s="48" t="str">
        <f t="shared" si="4"/>
        <v>85</v>
      </c>
      <c r="O63" s="48" t="str">
        <f>IF(F63=0,"PERNOITE",IF(H63&lt;0,"PERNOITE","INTEGRAL"))</f>
        <v>INTEGRAL</v>
      </c>
      <c r="P63" s="48" t="str">
        <f t="shared" si="8"/>
        <v>EVENTUAL</v>
      </c>
      <c r="Q63" s="51">
        <f t="shared" si="6"/>
        <v>8</v>
      </c>
      <c r="R63" s="52">
        <v>1</v>
      </c>
    </row>
    <row r="64" spans="2:18">
      <c r="B64" s="47">
        <v>1</v>
      </c>
      <c r="C64" s="48" t="s">
        <v>257</v>
      </c>
      <c r="D64" s="48" t="s">
        <v>796</v>
      </c>
      <c r="E64" s="48" t="s">
        <v>60</v>
      </c>
      <c r="F64" s="49">
        <v>1815</v>
      </c>
      <c r="G64" s="49">
        <v>945</v>
      </c>
      <c r="H64" s="49">
        <f t="shared" si="7"/>
        <v>-870</v>
      </c>
      <c r="I64" s="49">
        <f t="shared" si="1"/>
        <v>1530</v>
      </c>
      <c r="J64" s="70">
        <v>16</v>
      </c>
      <c r="K64" s="48" t="str">
        <f t="shared" si="2"/>
        <v>18</v>
      </c>
      <c r="L64" s="48" t="str">
        <f>LEFT(G64,1)</f>
        <v>9</v>
      </c>
      <c r="M64" s="48">
        <f t="shared" si="3"/>
        <v>-9</v>
      </c>
      <c r="N64" s="48" t="str">
        <f t="shared" si="4"/>
        <v>70</v>
      </c>
      <c r="O64" s="48" t="str">
        <f>IF(F64=0,"PERNOITE",IF(H64&lt;0,"PERNOITE","INTEGRAL"))</f>
        <v>PERNOITE</v>
      </c>
      <c r="P64" s="48" t="str">
        <f t="shared" si="8"/>
        <v>MENSALISTA</v>
      </c>
      <c r="Q64" s="51">
        <f t="shared" si="6"/>
        <v>6</v>
      </c>
      <c r="R64" s="52">
        <v>1</v>
      </c>
    </row>
    <row r="65" spans="2:18">
      <c r="B65" s="47">
        <v>1</v>
      </c>
      <c r="C65" s="48" t="s">
        <v>257</v>
      </c>
      <c r="D65" s="48" t="s">
        <v>797</v>
      </c>
      <c r="E65" s="48" t="s">
        <v>239</v>
      </c>
      <c r="F65" s="49">
        <v>1730</v>
      </c>
      <c r="G65" s="49">
        <v>1315</v>
      </c>
      <c r="H65" s="49">
        <f t="shared" si="7"/>
        <v>-415</v>
      </c>
      <c r="I65" s="49">
        <f t="shared" si="1"/>
        <v>1985</v>
      </c>
      <c r="J65" s="70">
        <v>20</v>
      </c>
      <c r="K65" s="48" t="str">
        <f t="shared" si="2"/>
        <v>17</v>
      </c>
      <c r="L65" s="48" t="str">
        <f t="shared" si="2"/>
        <v>13</v>
      </c>
      <c r="M65" s="48">
        <f t="shared" si="3"/>
        <v>-4</v>
      </c>
      <c r="N65" s="48" t="str">
        <f t="shared" si="4"/>
        <v>15</v>
      </c>
      <c r="O65" s="48" t="str">
        <f>IF(F65=0,"PERNOITE",IF(H65&lt;0,"PERNOITE","INTEGRAL"))</f>
        <v>PERNOITE</v>
      </c>
      <c r="P65" s="48" t="str">
        <f t="shared" si="8"/>
        <v>MENSALISTA</v>
      </c>
      <c r="Q65" s="51">
        <f t="shared" si="6"/>
        <v>6</v>
      </c>
      <c r="R65" s="52">
        <v>1</v>
      </c>
    </row>
    <row r="66" spans="2:18">
      <c r="B66" s="47">
        <v>1</v>
      </c>
      <c r="C66" s="48" t="s">
        <v>257</v>
      </c>
      <c r="D66" s="48" t="s">
        <v>798</v>
      </c>
      <c r="E66" s="48" t="s">
        <v>64</v>
      </c>
      <c r="F66" s="49">
        <v>2130</v>
      </c>
      <c r="G66" s="49">
        <v>1545</v>
      </c>
      <c r="H66" s="49">
        <f t="shared" si="7"/>
        <v>-585</v>
      </c>
      <c r="I66" s="49">
        <f t="shared" si="1"/>
        <v>1815</v>
      </c>
      <c r="J66" s="70">
        <v>19</v>
      </c>
      <c r="K66" s="48" t="str">
        <f t="shared" si="2"/>
        <v>21</v>
      </c>
      <c r="L66" s="48" t="str">
        <f t="shared" si="2"/>
        <v>15</v>
      </c>
      <c r="M66" s="48">
        <f t="shared" si="3"/>
        <v>-6</v>
      </c>
      <c r="N66" s="48" t="str">
        <f t="shared" si="4"/>
        <v>85</v>
      </c>
      <c r="O66" s="48" t="str">
        <f>IF(F66=0,"PERNOITE",IF(H66&lt;0,"PERNOITE","INTEGRAL"))</f>
        <v>PERNOITE</v>
      </c>
      <c r="P66" s="48" t="str">
        <f t="shared" si="8"/>
        <v>MENSALISTA</v>
      </c>
      <c r="Q66" s="51">
        <f t="shared" si="6"/>
        <v>6</v>
      </c>
      <c r="R66" s="52">
        <v>1</v>
      </c>
    </row>
    <row r="67" spans="2:18">
      <c r="B67" s="47">
        <v>2</v>
      </c>
      <c r="C67" s="48" t="s">
        <v>268</v>
      </c>
      <c r="D67" s="48" t="s">
        <v>799</v>
      </c>
      <c r="E67" s="48" t="s">
        <v>616</v>
      </c>
      <c r="F67" s="49">
        <v>1215</v>
      </c>
      <c r="G67" s="49">
        <v>1415</v>
      </c>
      <c r="H67" s="49">
        <f>G67-F67</f>
        <v>200</v>
      </c>
      <c r="I67" s="49">
        <f t="shared" si="1"/>
        <v>200</v>
      </c>
      <c r="J67" s="70">
        <v>2</v>
      </c>
      <c r="K67" s="48" t="str">
        <f>LEFT(F67,2)</f>
        <v>12</v>
      </c>
      <c r="L67" s="48" t="str">
        <f>LEFT(G67,2)</f>
        <v>14</v>
      </c>
      <c r="M67" s="48">
        <f>L67-K67</f>
        <v>2</v>
      </c>
      <c r="N67" s="48" t="str">
        <f>RIGHT(H67,2)</f>
        <v>00</v>
      </c>
      <c r="O67" s="48" t="str">
        <f>IF(F67=0,"PERNOITE",IF(H67&lt;0,"PERNOITE","INTEGRAL"))</f>
        <v>INTEGRAL</v>
      </c>
      <c r="P67" s="48" t="str">
        <f>IF(B67=1,"MENSALISTA",IF(B67=2,"EVENTUAL",IF(B67=3,"DIARISTA")))</f>
        <v>EVENTUAL</v>
      </c>
      <c r="Q67" s="51">
        <f t="shared" si="6"/>
        <v>8</v>
      </c>
      <c r="R67" s="52">
        <v>1</v>
      </c>
    </row>
    <row r="68" spans="2:18">
      <c r="B68" s="47">
        <v>1</v>
      </c>
      <c r="C68" s="48" t="s">
        <v>268</v>
      </c>
      <c r="D68" s="48" t="s">
        <v>800</v>
      </c>
      <c r="E68" s="48" t="s">
        <v>64</v>
      </c>
      <c r="F68" s="49">
        <v>800</v>
      </c>
      <c r="G68" s="49">
        <v>2015</v>
      </c>
      <c r="H68" s="49">
        <f>G68-F68</f>
        <v>1215</v>
      </c>
      <c r="I68" s="49">
        <f t="shared" si="1"/>
        <v>1215</v>
      </c>
      <c r="J68" s="70">
        <v>13</v>
      </c>
      <c r="K68" s="48" t="str">
        <f>LEFT(F68,1)</f>
        <v>8</v>
      </c>
      <c r="L68" s="48" t="str">
        <f>LEFT(G68,2)</f>
        <v>20</v>
      </c>
      <c r="M68" s="48">
        <f>L68-K68</f>
        <v>12</v>
      </c>
      <c r="N68" s="48" t="str">
        <f>RIGHT(H68,2)</f>
        <v>15</v>
      </c>
      <c r="O68" s="48" t="str">
        <f>IF(F68=0,"PERNOITE",IF(H68&lt;0,"PERNOITE","INTEGRAL"))</f>
        <v>INTEGRAL</v>
      </c>
      <c r="P68" s="48" t="str">
        <f>IF(B68=1,"MENSALISTA",IF(B68=2,"EVENTUAL",IF(B68=3,"DIARISTA")))</f>
        <v>MENSALISTA</v>
      </c>
      <c r="Q68" s="51">
        <f t="shared" si="6"/>
        <v>6</v>
      </c>
      <c r="R68" s="52">
        <v>1</v>
      </c>
    </row>
    <row r="69" spans="2:18">
      <c r="B69" s="47">
        <v>2</v>
      </c>
      <c r="C69" s="48" t="s">
        <v>281</v>
      </c>
      <c r="D69" s="48" t="s">
        <v>801</v>
      </c>
      <c r="E69" s="48" t="s">
        <v>64</v>
      </c>
      <c r="F69" s="49">
        <v>800</v>
      </c>
      <c r="G69" s="49">
        <v>800</v>
      </c>
      <c r="H69" s="49">
        <f t="shared" si="7"/>
        <v>0</v>
      </c>
      <c r="I69" s="49">
        <f t="shared" si="1"/>
        <v>0</v>
      </c>
      <c r="J69" s="70">
        <v>1</v>
      </c>
      <c r="K69" s="48" t="str">
        <f>LEFT(F69,1)</f>
        <v>8</v>
      </c>
      <c r="L69" s="48" t="str">
        <f>LEFT(G69,1)</f>
        <v>8</v>
      </c>
      <c r="M69" s="48">
        <f t="shared" si="3"/>
        <v>0</v>
      </c>
      <c r="N69" s="48" t="str">
        <f t="shared" si="4"/>
        <v>0</v>
      </c>
      <c r="O69" s="48" t="str">
        <f>IF(F69=0,"PERNOITE",IF(H69&lt;0,"PERNOITE","INTEGRAL"))</f>
        <v>INTEGRAL</v>
      </c>
      <c r="P69" s="48" t="str">
        <f>IF(B69=1,"MENSALISTA",IF(B69=2,"EVENTUAL",IF(B69=3,"DIARISTA")))</f>
        <v>EVENTUAL</v>
      </c>
      <c r="Q69" s="51">
        <f t="shared" si="6"/>
        <v>6</v>
      </c>
      <c r="R69" s="52">
        <v>1</v>
      </c>
    </row>
    <row r="70" spans="2:18">
      <c r="B70" s="47">
        <v>1</v>
      </c>
      <c r="C70" s="48" t="s">
        <v>281</v>
      </c>
      <c r="D70" s="48" t="s">
        <v>802</v>
      </c>
      <c r="E70" s="48" t="s">
        <v>60</v>
      </c>
      <c r="F70" s="49">
        <v>945</v>
      </c>
      <c r="G70" s="49">
        <v>2045</v>
      </c>
      <c r="H70" s="49">
        <f t="shared" si="7"/>
        <v>1100</v>
      </c>
      <c r="I70" s="49">
        <f t="shared" si="1"/>
        <v>1100</v>
      </c>
      <c r="J70" s="70">
        <v>11</v>
      </c>
      <c r="K70" s="48" t="str">
        <f>LEFT(F70,1)</f>
        <v>9</v>
      </c>
      <c r="L70" s="48" t="str">
        <f t="shared" si="2"/>
        <v>20</v>
      </c>
      <c r="M70" s="48">
        <f t="shared" si="3"/>
        <v>11</v>
      </c>
      <c r="N70" s="48" t="str">
        <f t="shared" si="4"/>
        <v>00</v>
      </c>
      <c r="O70" s="48" t="str">
        <f>IF(F70=0,"PERNOITE",IF(H70&lt;0,"PERNOITE","INTEGRAL"))</f>
        <v>INTEGRAL</v>
      </c>
      <c r="P70" s="48" t="str">
        <f t="shared" si="8"/>
        <v>MENSALISTA</v>
      </c>
      <c r="Q70" s="51">
        <f t="shared" si="6"/>
        <v>6</v>
      </c>
      <c r="R70" s="52">
        <v>1</v>
      </c>
    </row>
    <row r="71" spans="2:18">
      <c r="B71" s="47">
        <v>2</v>
      </c>
      <c r="C71" s="48" t="s">
        <v>281</v>
      </c>
      <c r="D71" s="48" t="s">
        <v>803</v>
      </c>
      <c r="E71" s="48" t="s">
        <v>64</v>
      </c>
      <c r="F71" s="49">
        <v>845</v>
      </c>
      <c r="G71" s="49">
        <v>1030</v>
      </c>
      <c r="H71" s="49">
        <f t="shared" si="7"/>
        <v>185</v>
      </c>
      <c r="I71" s="49">
        <f t="shared" si="1"/>
        <v>185</v>
      </c>
      <c r="J71" s="70">
        <v>2</v>
      </c>
      <c r="K71" s="48" t="str">
        <f>LEFT(F71,1)</f>
        <v>8</v>
      </c>
      <c r="L71" s="48" t="str">
        <f t="shared" si="2"/>
        <v>10</v>
      </c>
      <c r="M71" s="48">
        <f t="shared" si="3"/>
        <v>2</v>
      </c>
      <c r="N71" s="48" t="str">
        <f t="shared" si="4"/>
        <v>85</v>
      </c>
      <c r="O71" s="48" t="str">
        <f>IF(F71=0,"PERNOITE",IF(H71&lt;0,"PERNOITE","INTEGRAL"))</f>
        <v>INTEGRAL</v>
      </c>
      <c r="P71" s="48" t="str">
        <f t="shared" si="8"/>
        <v>EVENTUAL</v>
      </c>
      <c r="Q71" s="51">
        <f t="shared" si="6"/>
        <v>8</v>
      </c>
      <c r="R71" s="52">
        <v>1</v>
      </c>
    </row>
    <row r="72" spans="2:18">
      <c r="B72" s="47">
        <v>2</v>
      </c>
      <c r="C72" s="48" t="s">
        <v>281</v>
      </c>
      <c r="D72" s="48" t="s">
        <v>804</v>
      </c>
      <c r="E72" s="48" t="s">
        <v>64</v>
      </c>
      <c r="F72" s="49">
        <v>930</v>
      </c>
      <c r="G72" s="49">
        <v>1200</v>
      </c>
      <c r="H72" s="49">
        <f t="shared" si="7"/>
        <v>270</v>
      </c>
      <c r="I72" s="49">
        <f t="shared" si="1"/>
        <v>270</v>
      </c>
      <c r="J72" s="70">
        <v>3</v>
      </c>
      <c r="K72" s="48" t="str">
        <f>LEFT(F72,1)</f>
        <v>9</v>
      </c>
      <c r="L72" s="48" t="str">
        <f t="shared" si="2"/>
        <v>12</v>
      </c>
      <c r="M72" s="48">
        <f t="shared" si="3"/>
        <v>3</v>
      </c>
      <c r="N72" s="48" t="str">
        <f t="shared" si="4"/>
        <v>70</v>
      </c>
      <c r="O72" s="48" t="str">
        <f>IF(F72=0,"PERNOITE",IF(H72&lt;0,"PERNOITE","INTEGRAL"))</f>
        <v>INTEGRAL</v>
      </c>
      <c r="P72" s="48" t="str">
        <f t="shared" si="8"/>
        <v>EVENTUAL</v>
      </c>
      <c r="Q72" s="51">
        <f t="shared" si="6"/>
        <v>10</v>
      </c>
      <c r="R72" s="52">
        <v>1</v>
      </c>
    </row>
    <row r="73" spans="2:18">
      <c r="B73" s="47">
        <v>1</v>
      </c>
      <c r="C73" s="48" t="s">
        <v>281</v>
      </c>
      <c r="D73" s="48" t="s">
        <v>805</v>
      </c>
      <c r="E73" s="48" t="s">
        <v>78</v>
      </c>
      <c r="F73" s="49">
        <v>1515</v>
      </c>
      <c r="G73" s="49">
        <v>1400</v>
      </c>
      <c r="H73" s="49">
        <f t="shared" si="7"/>
        <v>-115</v>
      </c>
      <c r="I73" s="49">
        <f t="shared" si="1"/>
        <v>2285</v>
      </c>
      <c r="J73" s="70">
        <v>23</v>
      </c>
      <c r="K73" s="48" t="str">
        <f t="shared" si="2"/>
        <v>15</v>
      </c>
      <c r="L73" s="48" t="str">
        <f t="shared" si="2"/>
        <v>14</v>
      </c>
      <c r="M73" s="48">
        <f t="shared" si="3"/>
        <v>-1</v>
      </c>
      <c r="N73" s="48" t="str">
        <f t="shared" si="4"/>
        <v>15</v>
      </c>
      <c r="O73" s="48" t="str">
        <f>IF(F73=0,"PERNOITE",IF(H73&lt;0,"PERNOITE","INTEGRAL"))</f>
        <v>PERNOITE</v>
      </c>
      <c r="P73" s="48" t="str">
        <f t="shared" si="8"/>
        <v>MENSALISTA</v>
      </c>
      <c r="Q73" s="51">
        <f t="shared" si="6"/>
        <v>6</v>
      </c>
      <c r="R73" s="52">
        <v>1</v>
      </c>
    </row>
    <row r="74" spans="2:18">
      <c r="B74" s="47">
        <v>2</v>
      </c>
      <c r="C74" s="48" t="s">
        <v>281</v>
      </c>
      <c r="D74" s="48" t="s">
        <v>806</v>
      </c>
      <c r="E74" s="48" t="s">
        <v>60</v>
      </c>
      <c r="F74" s="49">
        <v>1330</v>
      </c>
      <c r="G74" s="49">
        <v>1830</v>
      </c>
      <c r="H74" s="49">
        <f t="shared" si="7"/>
        <v>500</v>
      </c>
      <c r="I74" s="49">
        <f t="shared" si="1"/>
        <v>500</v>
      </c>
      <c r="J74" s="70">
        <v>5</v>
      </c>
      <c r="K74" s="48" t="str">
        <f t="shared" si="2"/>
        <v>13</v>
      </c>
      <c r="L74" s="48" t="str">
        <f t="shared" si="2"/>
        <v>18</v>
      </c>
      <c r="M74" s="48">
        <f t="shared" si="3"/>
        <v>5</v>
      </c>
      <c r="N74" s="48" t="str">
        <f t="shared" si="4"/>
        <v>00</v>
      </c>
      <c r="O74" s="48" t="str">
        <f>IF(F74=0,"PERNOITE",IF(H74&lt;0,"PERNOITE","INTEGRAL"))</f>
        <v>INTEGRAL</v>
      </c>
      <c r="P74" s="48" t="str">
        <f t="shared" si="8"/>
        <v>EVENTUAL</v>
      </c>
      <c r="Q74" s="51">
        <f t="shared" si="6"/>
        <v>14</v>
      </c>
      <c r="R74" s="52">
        <v>1</v>
      </c>
    </row>
    <row r="75" spans="2:18">
      <c r="B75" s="47">
        <v>2</v>
      </c>
      <c r="C75" s="48" t="s">
        <v>281</v>
      </c>
      <c r="D75" s="48" t="s">
        <v>807</v>
      </c>
      <c r="E75" s="48" t="s">
        <v>60</v>
      </c>
      <c r="F75" s="49">
        <v>1000</v>
      </c>
      <c r="G75" s="49">
        <v>1615</v>
      </c>
      <c r="H75" s="49">
        <f t="shared" si="7"/>
        <v>615</v>
      </c>
      <c r="I75" s="49">
        <f t="shared" ref="I75:I102" si="9">IF(H75&lt;0,H75+2400,H75)</f>
        <v>615</v>
      </c>
      <c r="J75" s="70">
        <v>7</v>
      </c>
      <c r="K75" s="48" t="str">
        <f t="shared" si="2"/>
        <v>10</v>
      </c>
      <c r="L75" s="48" t="str">
        <f t="shared" si="2"/>
        <v>16</v>
      </c>
      <c r="M75" s="48">
        <f t="shared" si="3"/>
        <v>6</v>
      </c>
      <c r="N75" s="48" t="str">
        <f t="shared" si="4"/>
        <v>15</v>
      </c>
      <c r="O75" s="48" t="str">
        <f>IF(F75=0,"PERNOITE",IF(H75&lt;0,"PERNOITE","INTEGRAL"))</f>
        <v>INTEGRAL</v>
      </c>
      <c r="P75" s="48" t="str">
        <f t="shared" si="8"/>
        <v>EVENTUAL</v>
      </c>
      <c r="Q75" s="51">
        <f t="shared" ref="Q75:Q102" si="10">IF(P75="DIARISTA",$U$10,IF(P75="MENSALISTA",$V$10,IF(H75&lt;=100,$S$10,IF(H75&lt;=200,$S$11,IF(P75="EVENTUAL",($S$10+(M75-1)*$T$10))))))</f>
        <v>16</v>
      </c>
      <c r="R75" s="52">
        <v>1</v>
      </c>
    </row>
    <row r="76" spans="2:18">
      <c r="B76" s="47">
        <v>2</v>
      </c>
      <c r="C76" s="48" t="s">
        <v>546</v>
      </c>
      <c r="D76" s="48" t="s">
        <v>808</v>
      </c>
      <c r="E76" s="48" t="s">
        <v>64</v>
      </c>
      <c r="F76" s="49">
        <v>1730</v>
      </c>
      <c r="G76" s="49">
        <v>2000</v>
      </c>
      <c r="H76" s="49">
        <f>G76-F76</f>
        <v>270</v>
      </c>
      <c r="I76" s="49">
        <f t="shared" si="9"/>
        <v>270</v>
      </c>
      <c r="J76" s="70">
        <v>3</v>
      </c>
      <c r="K76" s="48" t="str">
        <f t="shared" si="2"/>
        <v>17</v>
      </c>
      <c r="L76" s="48" t="str">
        <f t="shared" si="2"/>
        <v>20</v>
      </c>
      <c r="M76" s="48">
        <f t="shared" si="3"/>
        <v>3</v>
      </c>
      <c r="N76" s="48" t="str">
        <f t="shared" si="4"/>
        <v>70</v>
      </c>
      <c r="O76" s="48" t="str">
        <f>IF(F76=0,"PERNOITE",IF(H76&lt;0,"PERNOITE","INTEGRAL"))</f>
        <v>INTEGRAL</v>
      </c>
      <c r="P76" s="48" t="str">
        <f t="shared" si="8"/>
        <v>EVENTUAL</v>
      </c>
      <c r="Q76" s="51">
        <f t="shared" si="10"/>
        <v>10</v>
      </c>
      <c r="R76" s="52">
        <v>1</v>
      </c>
    </row>
    <row r="77" spans="2:18">
      <c r="B77" s="47">
        <v>1</v>
      </c>
      <c r="C77" s="48" t="s">
        <v>546</v>
      </c>
      <c r="D77" s="48" t="s">
        <v>809</v>
      </c>
      <c r="E77" s="48" t="s">
        <v>64</v>
      </c>
      <c r="F77" s="49">
        <v>630</v>
      </c>
      <c r="G77" s="49">
        <v>1430</v>
      </c>
      <c r="H77" s="49">
        <f t="shared" si="7"/>
        <v>800</v>
      </c>
      <c r="I77" s="49">
        <f t="shared" si="9"/>
        <v>800</v>
      </c>
      <c r="J77" s="70">
        <v>8</v>
      </c>
      <c r="K77" s="48" t="str">
        <f>LEFT(F77,1)</f>
        <v>6</v>
      </c>
      <c r="L77" s="48" t="str">
        <f t="shared" ref="L77:L102" si="11">LEFT(G77,2)</f>
        <v>14</v>
      </c>
      <c r="M77" s="48">
        <f t="shared" ref="M77:M102" si="12">L77-K77</f>
        <v>8</v>
      </c>
      <c r="N77" s="48" t="str">
        <f t="shared" ref="N77:N102" si="13">RIGHT(H77,2)</f>
        <v>00</v>
      </c>
      <c r="O77" s="48" t="str">
        <f>IF(F77=0,"PERNOITE",IF(H77&lt;0,"PERNOITE","INTEGRAL"))</f>
        <v>INTEGRAL</v>
      </c>
      <c r="P77" s="48" t="str">
        <f t="shared" si="8"/>
        <v>MENSALISTA</v>
      </c>
      <c r="Q77" s="51">
        <f t="shared" si="10"/>
        <v>6</v>
      </c>
      <c r="R77" s="52">
        <v>1</v>
      </c>
    </row>
    <row r="78" spans="2:18">
      <c r="B78" s="47">
        <v>2</v>
      </c>
      <c r="C78" s="48" t="s">
        <v>546</v>
      </c>
      <c r="D78" s="48" t="s">
        <v>810</v>
      </c>
      <c r="E78" s="48" t="s">
        <v>64</v>
      </c>
      <c r="F78" s="49">
        <v>745</v>
      </c>
      <c r="G78" s="49">
        <v>1100</v>
      </c>
      <c r="H78" s="49">
        <f t="shared" si="7"/>
        <v>355</v>
      </c>
      <c r="I78" s="49">
        <f t="shared" si="9"/>
        <v>355</v>
      </c>
      <c r="J78" s="70">
        <v>4</v>
      </c>
      <c r="K78" s="48" t="str">
        <f>LEFT(F78,1)</f>
        <v>7</v>
      </c>
      <c r="L78" s="48" t="str">
        <f t="shared" si="11"/>
        <v>11</v>
      </c>
      <c r="M78" s="48">
        <f t="shared" si="12"/>
        <v>4</v>
      </c>
      <c r="N78" s="48" t="str">
        <f t="shared" si="13"/>
        <v>55</v>
      </c>
      <c r="O78" s="48" t="str">
        <f>IF(F78=0,"PERNOITE",IF(H78&lt;0,"PERNOITE","INTEGRAL"))</f>
        <v>INTEGRAL</v>
      </c>
      <c r="P78" s="48" t="str">
        <f t="shared" si="8"/>
        <v>EVENTUAL</v>
      </c>
      <c r="Q78" s="51">
        <f t="shared" si="10"/>
        <v>12</v>
      </c>
      <c r="R78" s="52">
        <v>1</v>
      </c>
    </row>
    <row r="79" spans="2:18">
      <c r="B79" s="47">
        <v>1</v>
      </c>
      <c r="C79" s="48" t="s">
        <v>546</v>
      </c>
      <c r="D79" s="48" t="s">
        <v>811</v>
      </c>
      <c r="E79" s="48" t="s">
        <v>60</v>
      </c>
      <c r="F79" s="49">
        <v>1800</v>
      </c>
      <c r="G79" s="49">
        <v>1400</v>
      </c>
      <c r="H79" s="49">
        <f t="shared" si="7"/>
        <v>-400</v>
      </c>
      <c r="I79" s="49">
        <f t="shared" si="9"/>
        <v>2000</v>
      </c>
      <c r="J79" s="70">
        <v>20</v>
      </c>
      <c r="K79" s="48" t="str">
        <f t="shared" ref="K79:K102" si="14">LEFT(F79,2)</f>
        <v>18</v>
      </c>
      <c r="L79" s="48" t="str">
        <f t="shared" si="11"/>
        <v>14</v>
      </c>
      <c r="M79" s="48">
        <f t="shared" si="12"/>
        <v>-4</v>
      </c>
      <c r="N79" s="48" t="str">
        <f t="shared" si="13"/>
        <v>00</v>
      </c>
      <c r="O79" s="48" t="str">
        <f>IF(F79=0,"PERNOITE",IF(H79&lt;0,"PERNOITE","INTEGRAL"))</f>
        <v>PERNOITE</v>
      </c>
      <c r="P79" s="48" t="str">
        <f t="shared" si="8"/>
        <v>MENSALISTA</v>
      </c>
      <c r="Q79" s="51">
        <f t="shared" si="10"/>
        <v>6</v>
      </c>
      <c r="R79" s="52">
        <v>1</v>
      </c>
    </row>
    <row r="80" spans="2:18">
      <c r="B80" s="47">
        <v>1</v>
      </c>
      <c r="C80" s="48" t="s">
        <v>546</v>
      </c>
      <c r="D80" s="48" t="s">
        <v>812</v>
      </c>
      <c r="E80" s="48" t="s">
        <v>64</v>
      </c>
      <c r="F80" s="49">
        <v>645</v>
      </c>
      <c r="G80" s="49">
        <v>1645</v>
      </c>
      <c r="H80" s="49">
        <f t="shared" si="7"/>
        <v>1000</v>
      </c>
      <c r="I80" s="49">
        <f t="shared" si="9"/>
        <v>1000</v>
      </c>
      <c r="J80" s="70">
        <v>10</v>
      </c>
      <c r="K80" s="48" t="str">
        <f t="shared" ref="K80:L90" si="15">LEFT(F80,1)</f>
        <v>6</v>
      </c>
      <c r="L80" s="48" t="str">
        <f t="shared" si="11"/>
        <v>16</v>
      </c>
      <c r="M80" s="48">
        <f t="shared" si="12"/>
        <v>10</v>
      </c>
      <c r="N80" s="48" t="str">
        <f t="shared" si="13"/>
        <v>00</v>
      </c>
      <c r="O80" s="48" t="str">
        <f>IF(F80=0,"PERNOITE",IF(H80&lt;0,"PERNOITE","INTEGRAL"))</f>
        <v>INTEGRAL</v>
      </c>
      <c r="P80" s="48" t="str">
        <f t="shared" si="8"/>
        <v>MENSALISTA</v>
      </c>
      <c r="Q80" s="51">
        <f t="shared" si="10"/>
        <v>6</v>
      </c>
      <c r="R80" s="52">
        <v>1</v>
      </c>
    </row>
    <row r="81" spans="2:18">
      <c r="B81" s="47">
        <v>2</v>
      </c>
      <c r="C81" s="48" t="s">
        <v>568</v>
      </c>
      <c r="D81" s="48" t="s">
        <v>813</v>
      </c>
      <c r="E81" s="48" t="s">
        <v>62</v>
      </c>
      <c r="F81" s="49">
        <v>670</v>
      </c>
      <c r="G81" s="49">
        <v>700</v>
      </c>
      <c r="H81" s="49">
        <f t="shared" si="7"/>
        <v>30</v>
      </c>
      <c r="I81" s="49">
        <f t="shared" si="9"/>
        <v>30</v>
      </c>
      <c r="J81" s="70">
        <v>1</v>
      </c>
      <c r="K81" s="48" t="str">
        <f t="shared" si="15"/>
        <v>6</v>
      </c>
      <c r="L81" s="48" t="str">
        <f t="shared" si="15"/>
        <v>7</v>
      </c>
      <c r="M81" s="48">
        <f t="shared" si="12"/>
        <v>1</v>
      </c>
      <c r="N81" s="48" t="str">
        <f t="shared" si="13"/>
        <v>30</v>
      </c>
      <c r="O81" s="48" t="str">
        <f>IF(F81=0,"PERNOITE",IF(H81&lt;0,"PERNOITE","INTEGRAL"))</f>
        <v>INTEGRAL</v>
      </c>
      <c r="P81" s="48" t="str">
        <f t="shared" si="8"/>
        <v>EVENTUAL</v>
      </c>
      <c r="Q81" s="51">
        <f t="shared" si="10"/>
        <v>6</v>
      </c>
      <c r="R81" s="52">
        <v>1</v>
      </c>
    </row>
    <row r="82" spans="2:18">
      <c r="B82" s="47">
        <v>2</v>
      </c>
      <c r="C82" s="48" t="s">
        <v>568</v>
      </c>
      <c r="D82" s="48" t="s">
        <v>814</v>
      </c>
      <c r="E82" s="48" t="s">
        <v>64</v>
      </c>
      <c r="F82" s="49">
        <v>670</v>
      </c>
      <c r="G82" s="49">
        <v>815</v>
      </c>
      <c r="H82" s="49">
        <f t="shared" si="7"/>
        <v>145</v>
      </c>
      <c r="I82" s="49">
        <f t="shared" si="9"/>
        <v>145</v>
      </c>
      <c r="J82" s="70">
        <v>2</v>
      </c>
      <c r="K82" s="48" t="str">
        <f t="shared" si="15"/>
        <v>6</v>
      </c>
      <c r="L82" s="48" t="str">
        <f t="shared" si="15"/>
        <v>8</v>
      </c>
      <c r="M82" s="48">
        <f t="shared" si="12"/>
        <v>2</v>
      </c>
      <c r="N82" s="48" t="str">
        <f t="shared" si="13"/>
        <v>45</v>
      </c>
      <c r="O82" s="48" t="str">
        <f>IF(F82=0,"PERNOITE",IF(H82&lt;0,"PERNOITE","INTEGRAL"))</f>
        <v>INTEGRAL</v>
      </c>
      <c r="P82" s="48" t="str">
        <f t="shared" si="8"/>
        <v>EVENTUAL</v>
      </c>
      <c r="Q82" s="51">
        <f t="shared" si="10"/>
        <v>8</v>
      </c>
      <c r="R82" s="52">
        <v>1</v>
      </c>
    </row>
    <row r="83" spans="2:18">
      <c r="B83" s="47">
        <v>2</v>
      </c>
      <c r="C83" s="48" t="s">
        <v>568</v>
      </c>
      <c r="D83" s="48" t="s">
        <v>815</v>
      </c>
      <c r="E83" s="48" t="s">
        <v>64</v>
      </c>
      <c r="F83" s="49">
        <v>685</v>
      </c>
      <c r="G83" s="49">
        <v>830</v>
      </c>
      <c r="H83" s="49">
        <f t="shared" si="7"/>
        <v>145</v>
      </c>
      <c r="I83" s="49">
        <f t="shared" si="9"/>
        <v>145</v>
      </c>
      <c r="J83" s="70">
        <v>2</v>
      </c>
      <c r="K83" s="48" t="str">
        <f t="shared" si="15"/>
        <v>6</v>
      </c>
      <c r="L83" s="48" t="str">
        <f t="shared" si="15"/>
        <v>8</v>
      </c>
      <c r="M83" s="48">
        <f t="shared" si="12"/>
        <v>2</v>
      </c>
      <c r="N83" s="48" t="str">
        <f t="shared" si="13"/>
        <v>45</v>
      </c>
      <c r="O83" s="48" t="str">
        <f>IF(F83=0,"PERNOITE",IF(H83&lt;0,"PERNOITE","INTEGRAL"))</f>
        <v>INTEGRAL</v>
      </c>
      <c r="P83" s="48" t="str">
        <f t="shared" si="8"/>
        <v>EVENTUAL</v>
      </c>
      <c r="Q83" s="51">
        <f t="shared" si="10"/>
        <v>8</v>
      </c>
      <c r="R83" s="52">
        <v>1</v>
      </c>
    </row>
    <row r="84" spans="2:18">
      <c r="B84" s="47">
        <v>2</v>
      </c>
      <c r="C84" s="48" t="s">
        <v>568</v>
      </c>
      <c r="D84" s="48" t="s">
        <v>816</v>
      </c>
      <c r="E84" s="48" t="s">
        <v>81</v>
      </c>
      <c r="F84" s="49">
        <v>700</v>
      </c>
      <c r="G84" s="49">
        <v>845</v>
      </c>
      <c r="H84" s="49">
        <f t="shared" si="7"/>
        <v>145</v>
      </c>
      <c r="I84" s="49">
        <f t="shared" si="9"/>
        <v>145</v>
      </c>
      <c r="J84" s="70">
        <v>2</v>
      </c>
      <c r="K84" s="48" t="str">
        <f t="shared" si="15"/>
        <v>7</v>
      </c>
      <c r="L84" s="48" t="str">
        <f t="shared" si="15"/>
        <v>8</v>
      </c>
      <c r="M84" s="48">
        <f t="shared" si="12"/>
        <v>1</v>
      </c>
      <c r="N84" s="48" t="str">
        <f t="shared" si="13"/>
        <v>45</v>
      </c>
      <c r="O84" s="48" t="str">
        <f>IF(F84=0,"PERNOITE",IF(H84&lt;0,"PERNOITE","INTEGRAL"))</f>
        <v>INTEGRAL</v>
      </c>
      <c r="P84" s="48" t="str">
        <f t="shared" si="8"/>
        <v>EVENTUAL</v>
      </c>
      <c r="Q84" s="51">
        <f t="shared" si="10"/>
        <v>8</v>
      </c>
      <c r="R84" s="52">
        <v>1</v>
      </c>
    </row>
    <row r="85" spans="2:18">
      <c r="B85" s="47">
        <v>2</v>
      </c>
      <c r="C85" s="48" t="s">
        <v>568</v>
      </c>
      <c r="D85" s="48" t="s">
        <v>817</v>
      </c>
      <c r="E85" s="48" t="s">
        <v>62</v>
      </c>
      <c r="F85" s="49">
        <v>700</v>
      </c>
      <c r="G85" s="49">
        <v>845</v>
      </c>
      <c r="H85" s="49">
        <f t="shared" si="7"/>
        <v>145</v>
      </c>
      <c r="I85" s="49">
        <f t="shared" si="9"/>
        <v>145</v>
      </c>
      <c r="J85" s="70">
        <v>2</v>
      </c>
      <c r="K85" s="48" t="str">
        <f t="shared" si="15"/>
        <v>7</v>
      </c>
      <c r="L85" s="48" t="str">
        <f t="shared" si="15"/>
        <v>8</v>
      </c>
      <c r="M85" s="48">
        <f t="shared" si="12"/>
        <v>1</v>
      </c>
      <c r="N85" s="48" t="str">
        <f t="shared" si="13"/>
        <v>45</v>
      </c>
      <c r="O85" s="48" t="str">
        <f>IF(F85=0,"PERNOITE",IF(H85&lt;0,"PERNOITE","INTEGRAL"))</f>
        <v>INTEGRAL</v>
      </c>
      <c r="P85" s="48" t="str">
        <f t="shared" si="8"/>
        <v>EVENTUAL</v>
      </c>
      <c r="Q85" s="51">
        <f t="shared" si="10"/>
        <v>8</v>
      </c>
      <c r="R85" s="52">
        <v>1</v>
      </c>
    </row>
    <row r="86" spans="2:18">
      <c r="B86" s="47">
        <v>2</v>
      </c>
      <c r="C86" s="48" t="s">
        <v>568</v>
      </c>
      <c r="D86" s="48" t="s">
        <v>818</v>
      </c>
      <c r="E86" s="48" t="s">
        <v>239</v>
      </c>
      <c r="F86" s="49">
        <v>857</v>
      </c>
      <c r="G86" s="49">
        <v>945</v>
      </c>
      <c r="H86" s="49">
        <f t="shared" si="7"/>
        <v>88</v>
      </c>
      <c r="I86" s="49">
        <f t="shared" si="9"/>
        <v>88</v>
      </c>
      <c r="J86" s="70">
        <v>1</v>
      </c>
      <c r="K86" s="48" t="str">
        <f t="shared" si="15"/>
        <v>8</v>
      </c>
      <c r="L86" s="48" t="str">
        <f t="shared" si="15"/>
        <v>9</v>
      </c>
      <c r="M86" s="48">
        <f t="shared" si="12"/>
        <v>1</v>
      </c>
      <c r="N86" s="48" t="str">
        <f t="shared" si="13"/>
        <v>88</v>
      </c>
      <c r="O86" s="48" t="str">
        <f>IF(F86=0,"PERNOITE",IF(H86&lt;0,"PERNOITE","INTEGRAL"))</f>
        <v>INTEGRAL</v>
      </c>
      <c r="P86" s="48" t="str">
        <f t="shared" si="8"/>
        <v>EVENTUAL</v>
      </c>
      <c r="Q86" s="51">
        <f t="shared" si="10"/>
        <v>6</v>
      </c>
      <c r="R86" s="52">
        <v>1</v>
      </c>
    </row>
    <row r="87" spans="2:18">
      <c r="B87" s="47">
        <v>2</v>
      </c>
      <c r="C87" s="48" t="s">
        <v>568</v>
      </c>
      <c r="D87" s="48" t="s">
        <v>819</v>
      </c>
      <c r="E87" s="48" t="s">
        <v>81</v>
      </c>
      <c r="F87" s="49">
        <v>951</v>
      </c>
      <c r="G87" s="49">
        <v>1030</v>
      </c>
      <c r="H87" s="49">
        <f t="shared" si="7"/>
        <v>79</v>
      </c>
      <c r="I87" s="49">
        <f t="shared" si="9"/>
        <v>79</v>
      </c>
      <c r="J87" s="70">
        <v>1</v>
      </c>
      <c r="K87" s="48" t="str">
        <f t="shared" si="15"/>
        <v>9</v>
      </c>
      <c r="L87" s="48" t="str">
        <f t="shared" si="15"/>
        <v>1</v>
      </c>
      <c r="M87" s="48">
        <f t="shared" si="12"/>
        <v>-8</v>
      </c>
      <c r="N87" s="48" t="str">
        <f t="shared" si="13"/>
        <v>79</v>
      </c>
      <c r="O87" s="48" t="str">
        <f>IF(F87=0,"PERNOITE",IF(H87&lt;0,"PERNOITE","INTEGRAL"))</f>
        <v>INTEGRAL</v>
      </c>
      <c r="P87" s="48" t="str">
        <f t="shared" si="8"/>
        <v>EVENTUAL</v>
      </c>
      <c r="Q87" s="51">
        <f t="shared" si="10"/>
        <v>6</v>
      </c>
      <c r="R87" s="52">
        <v>1</v>
      </c>
    </row>
    <row r="88" spans="2:18">
      <c r="B88" s="47">
        <v>2</v>
      </c>
      <c r="C88" s="48" t="s">
        <v>568</v>
      </c>
      <c r="D88" s="48" t="s">
        <v>820</v>
      </c>
      <c r="E88" s="48" t="s">
        <v>60</v>
      </c>
      <c r="F88" s="49">
        <v>946</v>
      </c>
      <c r="G88" s="49">
        <v>1100</v>
      </c>
      <c r="H88" s="49">
        <f t="shared" si="7"/>
        <v>154</v>
      </c>
      <c r="I88" s="49">
        <f t="shared" si="9"/>
        <v>154</v>
      </c>
      <c r="J88" s="70">
        <v>2</v>
      </c>
      <c r="K88" s="48" t="str">
        <f t="shared" si="15"/>
        <v>9</v>
      </c>
      <c r="L88" s="48" t="str">
        <f>LEFT(G88,2)</f>
        <v>11</v>
      </c>
      <c r="M88" s="48">
        <f t="shared" si="12"/>
        <v>2</v>
      </c>
      <c r="N88" s="48" t="str">
        <f t="shared" si="13"/>
        <v>54</v>
      </c>
      <c r="O88" s="48" t="str">
        <f>IF(F88=0,"PERNOITE",IF(H88&lt;0,"PERNOITE","INTEGRAL"))</f>
        <v>INTEGRAL</v>
      </c>
      <c r="P88" s="48" t="str">
        <f t="shared" si="8"/>
        <v>EVENTUAL</v>
      </c>
      <c r="Q88" s="51">
        <f t="shared" si="10"/>
        <v>8</v>
      </c>
      <c r="R88" s="52">
        <v>1</v>
      </c>
    </row>
    <row r="89" spans="2:18">
      <c r="B89" s="47">
        <v>2</v>
      </c>
      <c r="C89" s="48" t="s">
        <v>568</v>
      </c>
      <c r="D89" s="48" t="s">
        <v>821</v>
      </c>
      <c r="E89" s="48" t="s">
        <v>58</v>
      </c>
      <c r="F89" s="49">
        <v>961</v>
      </c>
      <c r="G89" s="49">
        <v>1115</v>
      </c>
      <c r="H89" s="49">
        <f t="shared" si="7"/>
        <v>154</v>
      </c>
      <c r="I89" s="49">
        <f t="shared" si="9"/>
        <v>154</v>
      </c>
      <c r="J89" s="70">
        <v>2</v>
      </c>
      <c r="K89" s="48" t="str">
        <f t="shared" si="15"/>
        <v>9</v>
      </c>
      <c r="L89" s="48" t="str">
        <f>LEFT(G89,2)</f>
        <v>11</v>
      </c>
      <c r="M89" s="48">
        <f t="shared" si="12"/>
        <v>2</v>
      </c>
      <c r="N89" s="48" t="str">
        <f t="shared" si="13"/>
        <v>54</v>
      </c>
      <c r="O89" s="48" t="str">
        <f>IF(F89=0,"PERNOITE",IF(H89&lt;0,"PERNOITE","INTEGRAL"))</f>
        <v>INTEGRAL</v>
      </c>
      <c r="P89" s="48" t="str">
        <f t="shared" si="8"/>
        <v>EVENTUAL</v>
      </c>
      <c r="Q89" s="51">
        <f t="shared" si="10"/>
        <v>8</v>
      </c>
      <c r="R89" s="52">
        <v>1</v>
      </c>
    </row>
    <row r="90" spans="2:18">
      <c r="B90" s="47">
        <v>2</v>
      </c>
      <c r="C90" s="48" t="s">
        <v>568</v>
      </c>
      <c r="D90" s="48" t="s">
        <v>822</v>
      </c>
      <c r="E90" s="48" t="s">
        <v>419</v>
      </c>
      <c r="F90" s="49">
        <v>862</v>
      </c>
      <c r="G90" s="49">
        <v>1200</v>
      </c>
      <c r="H90" s="49">
        <f t="shared" si="7"/>
        <v>338</v>
      </c>
      <c r="I90" s="49">
        <f t="shared" si="9"/>
        <v>338</v>
      </c>
      <c r="J90" s="70">
        <v>4</v>
      </c>
      <c r="K90" s="48" t="str">
        <f t="shared" si="15"/>
        <v>8</v>
      </c>
      <c r="L90" s="48" t="str">
        <f t="shared" si="11"/>
        <v>12</v>
      </c>
      <c r="M90" s="48">
        <f t="shared" si="12"/>
        <v>4</v>
      </c>
      <c r="N90" s="48" t="str">
        <f t="shared" si="13"/>
        <v>38</v>
      </c>
      <c r="O90" s="48" t="str">
        <f>IF(F90=0,"PERNOITE",IF(H90&lt;0,"PERNOITE","INTEGRAL"))</f>
        <v>INTEGRAL</v>
      </c>
      <c r="P90" s="48" t="str">
        <f t="shared" si="8"/>
        <v>EVENTUAL</v>
      </c>
      <c r="Q90" s="51">
        <f t="shared" si="10"/>
        <v>12</v>
      </c>
      <c r="R90" s="52">
        <v>1</v>
      </c>
    </row>
    <row r="91" spans="2:18">
      <c r="B91" s="47">
        <v>2</v>
      </c>
      <c r="C91" s="48" t="s">
        <v>568</v>
      </c>
      <c r="D91" s="48" t="s">
        <v>823</v>
      </c>
      <c r="E91" s="48" t="s">
        <v>62</v>
      </c>
      <c r="F91" s="49">
        <v>1083</v>
      </c>
      <c r="G91" s="49">
        <v>1400</v>
      </c>
      <c r="H91" s="49">
        <f t="shared" si="7"/>
        <v>317</v>
      </c>
      <c r="I91" s="49">
        <f t="shared" si="9"/>
        <v>317</v>
      </c>
      <c r="J91" s="70">
        <v>4</v>
      </c>
      <c r="K91" s="48" t="str">
        <f t="shared" si="14"/>
        <v>10</v>
      </c>
      <c r="L91" s="48" t="str">
        <f t="shared" si="11"/>
        <v>14</v>
      </c>
      <c r="M91" s="48">
        <f t="shared" si="12"/>
        <v>4</v>
      </c>
      <c r="N91" s="48" t="str">
        <f t="shared" si="13"/>
        <v>17</v>
      </c>
      <c r="O91" s="48" t="str">
        <f>IF(F91=0,"PERNOITE",IF(H91&lt;0,"PERNOITE","INTEGRAL"))</f>
        <v>INTEGRAL</v>
      </c>
      <c r="P91" s="48" t="str">
        <f t="shared" si="8"/>
        <v>EVENTUAL</v>
      </c>
      <c r="Q91" s="51">
        <f t="shared" si="10"/>
        <v>12</v>
      </c>
      <c r="R91" s="52">
        <v>1</v>
      </c>
    </row>
    <row r="92" spans="2:18">
      <c r="B92" s="47">
        <v>2</v>
      </c>
      <c r="C92" s="48" t="s">
        <v>568</v>
      </c>
      <c r="D92" s="48" t="s">
        <v>824</v>
      </c>
      <c r="E92" s="48" t="s">
        <v>616</v>
      </c>
      <c r="F92" s="49">
        <v>1113</v>
      </c>
      <c r="G92" s="49">
        <v>1430</v>
      </c>
      <c r="H92" s="49">
        <f t="shared" si="7"/>
        <v>317</v>
      </c>
      <c r="I92" s="49">
        <f t="shared" si="9"/>
        <v>317</v>
      </c>
      <c r="J92" s="70">
        <v>4</v>
      </c>
      <c r="K92" s="48" t="str">
        <f t="shared" si="14"/>
        <v>11</v>
      </c>
      <c r="L92" s="48" t="str">
        <f t="shared" si="11"/>
        <v>14</v>
      </c>
      <c r="M92" s="48">
        <f t="shared" si="12"/>
        <v>3</v>
      </c>
      <c r="N92" s="48" t="str">
        <f t="shared" si="13"/>
        <v>17</v>
      </c>
      <c r="O92" s="48" t="str">
        <f>IF(F92=0,"PERNOITE",IF(H92&lt;0,"PERNOITE","INTEGRAL"))</f>
        <v>INTEGRAL</v>
      </c>
      <c r="P92" s="48" t="str">
        <f t="shared" si="8"/>
        <v>EVENTUAL</v>
      </c>
      <c r="Q92" s="51">
        <f t="shared" si="10"/>
        <v>10</v>
      </c>
      <c r="R92" s="52">
        <v>1</v>
      </c>
    </row>
    <row r="93" spans="2:18">
      <c r="B93" s="47">
        <v>2</v>
      </c>
      <c r="C93" s="48" t="s">
        <v>568</v>
      </c>
      <c r="D93" s="48" t="s">
        <v>825</v>
      </c>
      <c r="E93" s="48" t="s">
        <v>60</v>
      </c>
      <c r="F93" s="49">
        <v>1183</v>
      </c>
      <c r="G93" s="49">
        <v>1530</v>
      </c>
      <c r="H93" s="49">
        <f t="shared" si="7"/>
        <v>347</v>
      </c>
      <c r="I93" s="49">
        <f t="shared" si="9"/>
        <v>347</v>
      </c>
      <c r="J93" s="70">
        <v>4</v>
      </c>
      <c r="K93" s="48" t="str">
        <f t="shared" si="14"/>
        <v>11</v>
      </c>
      <c r="L93" s="48" t="str">
        <f t="shared" si="11"/>
        <v>15</v>
      </c>
      <c r="M93" s="48">
        <f t="shared" si="12"/>
        <v>4</v>
      </c>
      <c r="N93" s="48" t="str">
        <f t="shared" si="13"/>
        <v>47</v>
      </c>
      <c r="O93" s="48" t="str">
        <f>IF(F93=0,"PERNOITE",IF(H93&lt;0,"PERNOITE","INTEGRAL"))</f>
        <v>INTEGRAL</v>
      </c>
      <c r="P93" s="48" t="str">
        <f t="shared" si="8"/>
        <v>EVENTUAL</v>
      </c>
      <c r="Q93" s="51">
        <f t="shared" si="10"/>
        <v>12</v>
      </c>
      <c r="R93" s="52">
        <v>1</v>
      </c>
    </row>
    <row r="94" spans="2:18">
      <c r="B94" s="47">
        <v>2</v>
      </c>
      <c r="C94" s="48" t="s">
        <v>568</v>
      </c>
      <c r="D94" s="48" t="s">
        <v>826</v>
      </c>
      <c r="E94" s="48" t="s">
        <v>64</v>
      </c>
      <c r="F94" s="49">
        <v>1198</v>
      </c>
      <c r="G94" s="49">
        <v>1545</v>
      </c>
      <c r="H94" s="49">
        <f t="shared" ref="H94:H101" si="16">G94-F94</f>
        <v>347</v>
      </c>
      <c r="I94" s="49">
        <f t="shared" si="9"/>
        <v>347</v>
      </c>
      <c r="J94" s="70">
        <v>4</v>
      </c>
      <c r="K94" s="48" t="str">
        <f t="shared" si="14"/>
        <v>11</v>
      </c>
      <c r="L94" s="48" t="str">
        <f t="shared" si="11"/>
        <v>15</v>
      </c>
      <c r="M94" s="48">
        <f t="shared" si="12"/>
        <v>4</v>
      </c>
      <c r="N94" s="48" t="str">
        <f t="shared" si="13"/>
        <v>47</v>
      </c>
      <c r="O94" s="48" t="str">
        <f>IF(F94=0,"PERNOITE",IF(H94&lt;0,"PERNOITE","INTEGRAL"))</f>
        <v>INTEGRAL</v>
      </c>
      <c r="P94" s="48" t="str">
        <f t="shared" ref="P94:P102" si="17">IF(B94=1,"MENSALISTA",IF(B94=2,"EVENTUAL",IF(B94=3,"DIARISTA")))</f>
        <v>EVENTUAL</v>
      </c>
      <c r="Q94" s="51">
        <f t="shared" si="10"/>
        <v>12</v>
      </c>
      <c r="R94" s="52">
        <v>1</v>
      </c>
    </row>
    <row r="95" spans="2:18">
      <c r="B95" s="47">
        <v>2</v>
      </c>
      <c r="C95" s="48" t="s">
        <v>568</v>
      </c>
      <c r="D95" s="48" t="s">
        <v>827</v>
      </c>
      <c r="E95" s="48" t="s">
        <v>60</v>
      </c>
      <c r="F95" s="49">
        <v>1073</v>
      </c>
      <c r="G95" s="49">
        <v>1600</v>
      </c>
      <c r="H95" s="49">
        <f t="shared" si="16"/>
        <v>527</v>
      </c>
      <c r="I95" s="49">
        <f t="shared" si="9"/>
        <v>527</v>
      </c>
      <c r="J95" s="70">
        <v>6</v>
      </c>
      <c r="K95" s="48" t="str">
        <f t="shared" si="14"/>
        <v>10</v>
      </c>
      <c r="L95" s="48" t="str">
        <f t="shared" si="11"/>
        <v>16</v>
      </c>
      <c r="M95" s="48">
        <f t="shared" si="12"/>
        <v>6</v>
      </c>
      <c r="N95" s="48" t="str">
        <f t="shared" si="13"/>
        <v>27</v>
      </c>
      <c r="O95" s="48" t="str">
        <f>IF(F95=0,"PERNOITE",IF(H95&lt;0,"PERNOITE","INTEGRAL"))</f>
        <v>INTEGRAL</v>
      </c>
      <c r="P95" s="48" t="str">
        <f t="shared" si="17"/>
        <v>EVENTUAL</v>
      </c>
      <c r="Q95" s="51">
        <f t="shared" si="10"/>
        <v>16</v>
      </c>
      <c r="R95" s="52">
        <v>1</v>
      </c>
    </row>
    <row r="96" spans="2:18">
      <c r="B96" s="47">
        <v>2</v>
      </c>
      <c r="C96" s="48" t="s">
        <v>568</v>
      </c>
      <c r="D96" s="48" t="s">
        <v>828</v>
      </c>
      <c r="E96" s="48" t="s">
        <v>60</v>
      </c>
      <c r="F96" s="49">
        <v>1118</v>
      </c>
      <c r="G96" s="49">
        <v>1645</v>
      </c>
      <c r="H96" s="49">
        <f t="shared" si="16"/>
        <v>527</v>
      </c>
      <c r="I96" s="49">
        <f t="shared" si="9"/>
        <v>527</v>
      </c>
      <c r="J96" s="70">
        <v>6</v>
      </c>
      <c r="K96" s="48" t="str">
        <f t="shared" si="14"/>
        <v>11</v>
      </c>
      <c r="L96" s="48" t="str">
        <f t="shared" si="11"/>
        <v>16</v>
      </c>
      <c r="M96" s="48">
        <f t="shared" si="12"/>
        <v>5</v>
      </c>
      <c r="N96" s="48" t="str">
        <f t="shared" si="13"/>
        <v>27</v>
      </c>
      <c r="O96" s="48" t="str">
        <f>IF(F96=0,"PERNOITE",IF(H96&lt;0,"PERNOITE","INTEGRAL"))</f>
        <v>INTEGRAL</v>
      </c>
      <c r="P96" s="48" t="str">
        <f t="shared" si="17"/>
        <v>EVENTUAL</v>
      </c>
      <c r="Q96" s="51">
        <f t="shared" si="10"/>
        <v>14</v>
      </c>
      <c r="R96" s="52">
        <v>1</v>
      </c>
    </row>
    <row r="97" spans="2:18">
      <c r="B97" s="47">
        <v>2</v>
      </c>
      <c r="C97" s="48" t="s">
        <v>568</v>
      </c>
      <c r="D97" s="48" t="s">
        <v>829</v>
      </c>
      <c r="E97" s="48" t="s">
        <v>78</v>
      </c>
      <c r="F97" s="49">
        <v>1167</v>
      </c>
      <c r="G97" s="49">
        <v>1700</v>
      </c>
      <c r="H97" s="49">
        <f t="shared" si="16"/>
        <v>533</v>
      </c>
      <c r="I97" s="49">
        <f t="shared" si="9"/>
        <v>533</v>
      </c>
      <c r="J97" s="70">
        <v>6</v>
      </c>
      <c r="K97" s="48" t="str">
        <f t="shared" si="14"/>
        <v>11</v>
      </c>
      <c r="L97" s="48" t="str">
        <f t="shared" si="11"/>
        <v>17</v>
      </c>
      <c r="M97" s="48">
        <f t="shared" si="12"/>
        <v>6</v>
      </c>
      <c r="N97" s="48" t="str">
        <f t="shared" si="13"/>
        <v>33</v>
      </c>
      <c r="O97" s="48" t="str">
        <f>IF(F97=0,"PERNOITE",IF(H97&lt;0,"PERNOITE","INTEGRAL"))</f>
        <v>INTEGRAL</v>
      </c>
      <c r="P97" s="48" t="str">
        <f t="shared" si="17"/>
        <v>EVENTUAL</v>
      </c>
      <c r="Q97" s="51">
        <f t="shared" si="10"/>
        <v>16</v>
      </c>
      <c r="R97" s="52">
        <v>1</v>
      </c>
    </row>
    <row r="98" spans="2:18">
      <c r="B98" s="47">
        <v>2</v>
      </c>
      <c r="C98" s="48" t="s">
        <v>568</v>
      </c>
      <c r="D98" s="48" t="s">
        <v>830</v>
      </c>
      <c r="E98" s="48" t="s">
        <v>64</v>
      </c>
      <c r="F98" s="49">
        <v>1167</v>
      </c>
      <c r="G98" s="49">
        <v>1700</v>
      </c>
      <c r="H98" s="49">
        <f t="shared" si="16"/>
        <v>533</v>
      </c>
      <c r="I98" s="49">
        <f t="shared" si="9"/>
        <v>533</v>
      </c>
      <c r="J98" s="70">
        <v>6</v>
      </c>
      <c r="K98" s="48" t="str">
        <f t="shared" si="14"/>
        <v>11</v>
      </c>
      <c r="L98" s="48" t="str">
        <f t="shared" si="11"/>
        <v>17</v>
      </c>
      <c r="M98" s="48">
        <f t="shared" si="12"/>
        <v>6</v>
      </c>
      <c r="N98" s="48" t="str">
        <f t="shared" si="13"/>
        <v>33</v>
      </c>
      <c r="O98" s="48" t="str">
        <f>IF(F98=0,"PERNOITE",IF(H98&lt;0,"PERNOITE","INTEGRAL"))</f>
        <v>INTEGRAL</v>
      </c>
      <c r="P98" s="48" t="str">
        <f t="shared" si="17"/>
        <v>EVENTUAL</v>
      </c>
      <c r="Q98" s="51">
        <f t="shared" si="10"/>
        <v>16</v>
      </c>
      <c r="R98" s="52">
        <v>1</v>
      </c>
    </row>
    <row r="99" spans="2:18">
      <c r="B99" s="47">
        <v>2</v>
      </c>
      <c r="C99" s="48" t="s">
        <v>568</v>
      </c>
      <c r="D99" s="48" t="s">
        <v>831</v>
      </c>
      <c r="E99" s="48" t="s">
        <v>64</v>
      </c>
      <c r="F99" s="49">
        <v>1182</v>
      </c>
      <c r="G99" s="49">
        <v>1715</v>
      </c>
      <c r="H99" s="49">
        <f t="shared" si="16"/>
        <v>533</v>
      </c>
      <c r="I99" s="49">
        <f t="shared" si="9"/>
        <v>533</v>
      </c>
      <c r="J99" s="70">
        <v>6</v>
      </c>
      <c r="K99" s="48" t="str">
        <f t="shared" si="14"/>
        <v>11</v>
      </c>
      <c r="L99" s="48" t="str">
        <f t="shared" si="11"/>
        <v>17</v>
      </c>
      <c r="M99" s="48">
        <f t="shared" si="12"/>
        <v>6</v>
      </c>
      <c r="N99" s="48" t="str">
        <f t="shared" si="13"/>
        <v>33</v>
      </c>
      <c r="O99" s="48" t="str">
        <f>IF(F99=0,"PERNOITE",IF(H99&lt;0,"PERNOITE","INTEGRAL"))</f>
        <v>INTEGRAL</v>
      </c>
      <c r="P99" s="48" t="str">
        <f t="shared" si="17"/>
        <v>EVENTUAL</v>
      </c>
      <c r="Q99" s="51">
        <f t="shared" si="10"/>
        <v>16</v>
      </c>
      <c r="R99" s="52">
        <v>1</v>
      </c>
    </row>
    <row r="100" spans="2:18">
      <c r="B100" s="47">
        <v>2</v>
      </c>
      <c r="C100" s="48" t="s">
        <v>568</v>
      </c>
      <c r="D100" s="48" t="s">
        <v>832</v>
      </c>
      <c r="E100" s="48" t="s">
        <v>60</v>
      </c>
      <c r="F100" s="49">
        <v>1429</v>
      </c>
      <c r="G100" s="49">
        <v>2045</v>
      </c>
      <c r="H100" s="49">
        <f t="shared" si="16"/>
        <v>616</v>
      </c>
      <c r="I100" s="49">
        <f t="shared" si="9"/>
        <v>616</v>
      </c>
      <c r="J100" s="70">
        <v>7</v>
      </c>
      <c r="K100" s="48" t="str">
        <f t="shared" si="14"/>
        <v>14</v>
      </c>
      <c r="L100" s="48" t="str">
        <f t="shared" si="11"/>
        <v>20</v>
      </c>
      <c r="M100" s="48">
        <f t="shared" si="12"/>
        <v>6</v>
      </c>
      <c r="N100" s="48" t="str">
        <f t="shared" si="13"/>
        <v>16</v>
      </c>
      <c r="O100" s="48" t="str">
        <f>IF(F100=0,"PERNOITE",IF(H100&lt;0,"PERNOITE","INTEGRAL"))</f>
        <v>INTEGRAL</v>
      </c>
      <c r="P100" s="48" t="str">
        <f t="shared" si="17"/>
        <v>EVENTUAL</v>
      </c>
      <c r="Q100" s="51">
        <f t="shared" si="10"/>
        <v>16</v>
      </c>
      <c r="R100" s="52">
        <v>1</v>
      </c>
    </row>
    <row r="101" spans="2:18">
      <c r="B101" s="47">
        <v>2</v>
      </c>
      <c r="C101" s="48" t="s">
        <v>568</v>
      </c>
      <c r="D101" s="48" t="s">
        <v>833</v>
      </c>
      <c r="E101" s="48" t="s">
        <v>64</v>
      </c>
      <c r="F101" s="49">
        <v>1429</v>
      </c>
      <c r="G101" s="49">
        <v>2045</v>
      </c>
      <c r="H101" s="49">
        <f t="shared" si="16"/>
        <v>616</v>
      </c>
      <c r="I101" s="49">
        <f t="shared" si="9"/>
        <v>616</v>
      </c>
      <c r="J101" s="70">
        <v>7</v>
      </c>
      <c r="K101" s="48" t="str">
        <f t="shared" si="14"/>
        <v>14</v>
      </c>
      <c r="L101" s="48" t="str">
        <f>LEFT(G101,1)</f>
        <v>2</v>
      </c>
      <c r="M101" s="48">
        <f t="shared" si="12"/>
        <v>-12</v>
      </c>
      <c r="N101" s="48" t="str">
        <f t="shared" si="13"/>
        <v>16</v>
      </c>
      <c r="O101" s="48" t="str">
        <f>IF(F101=0,"PERNOITE",IF(H101&lt;0,"PERNOITE","INTEGRAL"))</f>
        <v>INTEGRAL</v>
      </c>
      <c r="P101" s="48" t="str">
        <f t="shared" si="17"/>
        <v>EVENTUAL</v>
      </c>
      <c r="Q101" s="51">
        <f t="shared" si="10"/>
        <v>-20</v>
      </c>
      <c r="R101" s="52">
        <v>1</v>
      </c>
    </row>
    <row r="102" spans="2:18">
      <c r="B102" s="54">
        <v>2</v>
      </c>
      <c r="C102" s="55" t="s">
        <v>568</v>
      </c>
      <c r="D102" s="55" t="s">
        <v>834</v>
      </c>
      <c r="E102" s="55" t="s">
        <v>60</v>
      </c>
      <c r="F102" s="56">
        <v>2045</v>
      </c>
      <c r="G102" s="56">
        <v>2130</v>
      </c>
      <c r="H102" s="56">
        <f>G102-F102</f>
        <v>85</v>
      </c>
      <c r="I102" s="49">
        <f t="shared" si="9"/>
        <v>85</v>
      </c>
      <c r="J102" s="70">
        <v>1</v>
      </c>
      <c r="K102" s="55" t="str">
        <f t="shared" si="14"/>
        <v>20</v>
      </c>
      <c r="L102" s="55" t="str">
        <f t="shared" si="11"/>
        <v>21</v>
      </c>
      <c r="M102" s="55">
        <f t="shared" si="12"/>
        <v>1</v>
      </c>
      <c r="N102" s="55" t="str">
        <f t="shared" si="13"/>
        <v>85</v>
      </c>
      <c r="O102" s="55" t="str">
        <f>IF(F102=0,"PERNOITE",IF(H102&lt;0,"PERNOITE","INTEGRAL"))</f>
        <v>INTEGRAL</v>
      </c>
      <c r="P102" s="55" t="str">
        <f t="shared" si="17"/>
        <v>EVENTUAL</v>
      </c>
      <c r="Q102" s="58">
        <f t="shared" si="10"/>
        <v>6</v>
      </c>
      <c r="R102" s="52">
        <v>1</v>
      </c>
    </row>
  </sheetData>
  <autoFilter ref="B9:Q102">
    <filterColumn colId="2"/>
    <filterColumn colId="3"/>
    <filterColumn colId="7"/>
    <filterColumn colId="8"/>
  </autoFilter>
  <mergeCells count="4">
    <mergeCell ref="B8:C8"/>
    <mergeCell ref="O8:P8"/>
    <mergeCell ref="E6:F6"/>
    <mergeCell ref="S15:T15"/>
  </mergeCells>
  <conditionalFormatting sqref="S15:T18">
    <cfRule type="expression" dxfId="16" priority="1" stopIfTrue="1">
      <formula>W21="Não Tem"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1:L10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37"/>
  <sheetViews>
    <sheetView showGridLines="0" tabSelected="1" workbookViewId="0">
      <selection activeCell="O34" sqref="O34"/>
    </sheetView>
  </sheetViews>
  <sheetFormatPr defaultRowHeight="15"/>
  <cols>
    <col min="1" max="1" width="1.5703125" customWidth="1"/>
    <col min="2" max="2" width="14" style="1" customWidth="1"/>
    <col min="3" max="3" width="24" style="1" hidden="1" customWidth="1"/>
    <col min="4" max="4" width="16.5703125" customWidth="1"/>
    <col min="5" max="5" width="13.28515625" customWidth="1"/>
    <col min="6" max="6" width="14.140625" customWidth="1"/>
    <col min="7" max="7" width="13.7109375" customWidth="1"/>
    <col min="8" max="8" width="12.5703125" customWidth="1"/>
    <col min="9" max="9" width="1.28515625" customWidth="1"/>
    <col min="10" max="10" width="12.28515625" customWidth="1"/>
  </cols>
  <sheetData>
    <row r="1" spans="1:16" ht="6.75" customHeight="1" thickBot="1"/>
    <row r="2" spans="1:16">
      <c r="B2" s="2" t="s">
        <v>0</v>
      </c>
      <c r="C2" s="67"/>
      <c r="D2" s="3" t="s">
        <v>1</v>
      </c>
      <c r="E2" s="3" t="s">
        <v>2</v>
      </c>
      <c r="F2" s="3"/>
      <c r="G2" s="3"/>
      <c r="H2" s="19"/>
    </row>
    <row r="3" spans="1:16">
      <c r="B3" s="4"/>
      <c r="C3" s="68"/>
      <c r="D3" s="5"/>
      <c r="E3" s="6" t="s">
        <v>3</v>
      </c>
      <c r="F3" s="6" t="s">
        <v>4</v>
      </c>
      <c r="G3" s="6" t="s">
        <v>5</v>
      </c>
      <c r="H3" s="20" t="s">
        <v>6</v>
      </c>
      <c r="J3" s="87" t="s">
        <v>384</v>
      </c>
      <c r="K3" s="88"/>
      <c r="L3" s="88"/>
      <c r="M3" s="88"/>
      <c r="N3" s="88"/>
      <c r="O3" s="88"/>
      <c r="P3" s="89"/>
    </row>
    <row r="4" spans="1:16" ht="15.75" thickBot="1">
      <c r="B4" s="7"/>
      <c r="C4" s="69"/>
      <c r="D4" s="8"/>
      <c r="E4" s="9"/>
      <c r="F4" s="9"/>
      <c r="G4" s="9"/>
      <c r="H4" s="21"/>
      <c r="J4" s="90"/>
      <c r="K4" s="91"/>
      <c r="L4" s="91"/>
      <c r="M4" s="91"/>
      <c r="N4" s="91"/>
      <c r="O4" s="91"/>
      <c r="P4" s="92"/>
    </row>
    <row r="5" spans="1:16">
      <c r="B5" s="10" t="s">
        <v>7</v>
      </c>
      <c r="C5" s="10"/>
      <c r="D5" s="110" t="s">
        <v>835</v>
      </c>
      <c r="E5" s="11">
        <v>8</v>
      </c>
      <c r="F5" s="11">
        <v>2</v>
      </c>
      <c r="G5" s="11">
        <v>11</v>
      </c>
      <c r="H5" s="22">
        <v>9.6</v>
      </c>
      <c r="J5" s="90"/>
      <c r="K5" s="91"/>
      <c r="L5" s="91"/>
      <c r="M5" s="91"/>
      <c r="N5" s="91"/>
      <c r="O5" s="91"/>
      <c r="P5" s="92"/>
    </row>
    <row r="6" spans="1:16">
      <c r="B6" s="12" t="s">
        <v>8</v>
      </c>
      <c r="C6" s="12"/>
      <c r="D6" s="111" t="s">
        <v>836</v>
      </c>
      <c r="E6" s="13">
        <v>7</v>
      </c>
      <c r="F6" s="13">
        <v>1</v>
      </c>
      <c r="G6" s="13">
        <v>13</v>
      </c>
      <c r="H6" s="23">
        <v>6</v>
      </c>
      <c r="J6" s="93"/>
      <c r="K6" s="94"/>
      <c r="L6" s="94"/>
      <c r="M6" s="94"/>
      <c r="N6" s="94"/>
      <c r="O6" s="94"/>
      <c r="P6" s="95"/>
    </row>
    <row r="7" spans="1:16" ht="15.75" thickBot="1">
      <c r="B7" s="12" t="s">
        <v>9</v>
      </c>
      <c r="C7" s="12"/>
      <c r="D7" s="111" t="s">
        <v>837</v>
      </c>
      <c r="E7" s="13">
        <v>8</v>
      </c>
      <c r="F7" s="13">
        <v>2</v>
      </c>
      <c r="G7" s="13">
        <v>10</v>
      </c>
      <c r="H7" s="23">
        <v>9.6</v>
      </c>
    </row>
    <row r="8" spans="1:16" ht="15.75" thickBot="1">
      <c r="B8" s="14" t="s">
        <v>10</v>
      </c>
      <c r="C8" s="14"/>
      <c r="D8" s="112" t="s">
        <v>838</v>
      </c>
      <c r="E8" s="15">
        <v>6</v>
      </c>
      <c r="F8" s="15">
        <v>2</v>
      </c>
      <c r="G8" s="15">
        <v>14</v>
      </c>
      <c r="H8" s="24">
        <v>6</v>
      </c>
      <c r="J8" s="120" t="s">
        <v>383</v>
      </c>
      <c r="K8" s="86">
        <v>1</v>
      </c>
    </row>
    <row r="9" spans="1:16" ht="15.75" thickBot="1"/>
    <row r="10" spans="1:16">
      <c r="B10" s="2" t="s">
        <v>11</v>
      </c>
      <c r="C10" s="67"/>
      <c r="D10" s="2" t="s">
        <v>12</v>
      </c>
      <c r="E10" s="2" t="s">
        <v>13</v>
      </c>
      <c r="F10" s="2" t="s">
        <v>14</v>
      </c>
      <c r="G10" s="16" t="s">
        <v>15</v>
      </c>
      <c r="H10" s="113" t="str">
        <f t="shared" ref="H10:H12" si="0">IF($K$8=1,D10,IF($K$8=2,E10,IF($K$8=3,F10,IF($K$8=4,G10,""))))</f>
        <v>POSTO 1</v>
      </c>
    </row>
    <row r="11" spans="1:16">
      <c r="B11" s="4"/>
      <c r="C11" s="68"/>
      <c r="D11" s="4"/>
      <c r="E11" s="4"/>
      <c r="F11" s="4"/>
      <c r="G11" s="17"/>
      <c r="H11" s="114">
        <f t="shared" si="0"/>
        <v>0</v>
      </c>
    </row>
    <row r="12" spans="1:16" ht="15.75" thickBot="1">
      <c r="B12" s="7"/>
      <c r="C12" s="69"/>
      <c r="D12" s="7"/>
      <c r="E12" s="7"/>
      <c r="F12" s="7"/>
      <c r="G12" s="18"/>
      <c r="H12" s="115">
        <f t="shared" si="0"/>
        <v>0</v>
      </c>
    </row>
    <row r="13" spans="1:16">
      <c r="A13" s="1"/>
      <c r="B13" s="10" t="s">
        <v>16</v>
      </c>
      <c r="C13" s="99">
        <v>1</v>
      </c>
      <c r="D13" s="99">
        <f>SUMIF('Posto 1'!$J$10:$J$306,Resumo!C13,'Posto 1'!$R$10:$R$306)</f>
        <v>15</v>
      </c>
      <c r="E13" s="99">
        <f>SUMIF('Posto 2'!$J$10:$J$170,Resumo!C13,'Posto 2'!$R$10:$R$170)</f>
        <v>28</v>
      </c>
      <c r="F13" s="99">
        <f>SUMIF('Posto 3'!$J$10:$J$154,Resumo!C13,'Posto 3'!$R$10:$R$154)</f>
        <v>12</v>
      </c>
      <c r="G13" s="106">
        <f>SUMIF('Posto 4'!$J$10:$J$102,Resumo!C13,'Posto 4'!$R$10:$R$102)</f>
        <v>19</v>
      </c>
      <c r="H13" s="116">
        <f>IF($K$8=1,D13,IF($K$8=2,E13,IF($K$8=3,F13,IF($K$8=4,G13,""))))</f>
        <v>15</v>
      </c>
    </row>
    <row r="14" spans="1:16">
      <c r="A14" s="1"/>
      <c r="B14" s="12" t="s">
        <v>17</v>
      </c>
      <c r="C14" s="100">
        <v>2</v>
      </c>
      <c r="D14" s="100">
        <f>SUMIF('Posto 1'!$J$10:$J$306,Resumo!C14,'Posto 1'!$R$10:$R$306)</f>
        <v>18</v>
      </c>
      <c r="E14" s="100">
        <f>SUMIF('Posto 2'!$J$10:$J$170,Resumo!C14,'Posto 2'!$R$10:$R$170)</f>
        <v>27</v>
      </c>
      <c r="F14" s="100">
        <f>SUMIF('Posto 3'!$J$10:$J$154,Resumo!C14,'Posto 3'!$R$10:$R$154)</f>
        <v>19</v>
      </c>
      <c r="G14" s="107">
        <f>SUMIF('Posto 4'!$J$10:$J$102,Resumo!C14,'Posto 4'!$R$10:$R$102)</f>
        <v>20</v>
      </c>
      <c r="H14" s="117">
        <f>IF($K$8=1,D14,IF($K$8=2,E14,IF($K$8=3,F14,IF($K$8=4,G14,""))))</f>
        <v>18</v>
      </c>
    </row>
    <row r="15" spans="1:16">
      <c r="A15" s="1"/>
      <c r="B15" s="12" t="s">
        <v>18</v>
      </c>
      <c r="C15" s="100">
        <v>3</v>
      </c>
      <c r="D15" s="100">
        <f>SUMIF('Posto 1'!$J$10:$J$306,Resumo!C15,'Posto 1'!$R$10:$R$306)</f>
        <v>16</v>
      </c>
      <c r="E15" s="100">
        <f>SUMIF('Posto 2'!$J$10:$J$170,Resumo!C15,'Posto 2'!$R$10:$R$170)</f>
        <v>15</v>
      </c>
      <c r="F15" s="100">
        <f>SUMIF('Posto 3'!$J$10:$J$154,Resumo!C15,'Posto 3'!$R$10:$R$154)</f>
        <v>10</v>
      </c>
      <c r="G15" s="107">
        <f>SUMIF('Posto 4'!$J$10:$J$102,Resumo!C15,'Posto 4'!$R$10:$R$102)</f>
        <v>7</v>
      </c>
      <c r="H15" s="117">
        <f>IF($K$8=1,D15,IF($K$8=2,E15,IF($K$8=3,F15,IF($K$8=4,G15,""))))</f>
        <v>16</v>
      </c>
    </row>
    <row r="16" spans="1:16">
      <c r="A16" s="1"/>
      <c r="B16" s="12" t="s">
        <v>19</v>
      </c>
      <c r="C16" s="100">
        <v>4</v>
      </c>
      <c r="D16" s="100">
        <f>SUMIF('Posto 1'!$J$10:$J$306,Resumo!C16,'Posto 1'!$R$10:$R$306)</f>
        <v>17</v>
      </c>
      <c r="E16" s="100">
        <f>SUMIF('Posto 2'!$J$10:$J$170,Resumo!C16,'Posto 2'!$R$10:$R$170)</f>
        <v>11</v>
      </c>
      <c r="F16" s="100">
        <f>SUMIF('Posto 3'!$J$10:$J$154,Resumo!C16,'Posto 3'!$R$10:$R$154)</f>
        <v>10</v>
      </c>
      <c r="G16" s="107">
        <f>SUMIF('Posto 4'!$J$10:$J$102,Resumo!C16,'Posto 4'!$R$10:$R$102)</f>
        <v>8</v>
      </c>
      <c r="H16" s="117">
        <f>IF($K$8=1,D16,IF($K$8=2,E16,IF($K$8=3,F16,IF($K$8=4,G16,""))))</f>
        <v>17</v>
      </c>
    </row>
    <row r="17" spans="1:11">
      <c r="A17" s="1"/>
      <c r="B17" s="12" t="s">
        <v>20</v>
      </c>
      <c r="C17" s="100">
        <v>5</v>
      </c>
      <c r="D17" s="100">
        <f>SUMIF('Posto 1'!$J$10:$J$306,Resumo!C17,'Posto 1'!$R$10:$R$306)</f>
        <v>15</v>
      </c>
      <c r="E17" s="100">
        <f>SUMIF('Posto 2'!$J$10:$J$170,Resumo!C17,'Posto 2'!$R$10:$R$170)</f>
        <v>10</v>
      </c>
      <c r="F17" s="100">
        <f>SUMIF('Posto 3'!$J$10:$J$154,Resumo!C17,'Posto 3'!$R$10:$R$154)</f>
        <v>9</v>
      </c>
      <c r="G17" s="107">
        <f>SUMIF('Posto 4'!$J$10:$J$102,Resumo!C17,'Posto 4'!$R$10:$R$102)</f>
        <v>2</v>
      </c>
      <c r="H17" s="117">
        <f>IF($K$8=1,D17,IF($K$8=2,E17,IF($K$8=3,F17,IF($K$8=4,G17,""))))</f>
        <v>15</v>
      </c>
    </row>
    <row r="18" spans="1:11">
      <c r="A18" s="1"/>
      <c r="B18" s="12" t="s">
        <v>21</v>
      </c>
      <c r="C18" s="100">
        <v>6</v>
      </c>
      <c r="D18" s="100">
        <f>SUMIF('Posto 1'!$J$10:$J$306,Resumo!C18,'Posto 1'!$R$10:$R$306)</f>
        <v>26</v>
      </c>
      <c r="E18" s="100">
        <f>SUMIF('Posto 2'!$J$10:$J$170,Resumo!C18,'Posto 2'!$R$10:$R$170)</f>
        <v>10</v>
      </c>
      <c r="F18" s="100">
        <f>SUMIF('Posto 3'!$J$10:$J$154,Resumo!C18,'Posto 3'!$R$10:$R$154)</f>
        <v>8</v>
      </c>
      <c r="G18" s="107">
        <f>SUMIF('Posto 4'!$J$10:$J$102,Resumo!C18,'Posto 4'!$R$10:$R$102)</f>
        <v>8</v>
      </c>
      <c r="H18" s="117">
        <f>IF($K$8=1,D18,IF($K$8=2,E18,IF($K$8=3,F18,IF($K$8=4,G18,""))))</f>
        <v>26</v>
      </c>
    </row>
    <row r="19" spans="1:11">
      <c r="A19" s="1"/>
      <c r="B19" s="12" t="s">
        <v>22</v>
      </c>
      <c r="C19" s="100">
        <v>7</v>
      </c>
      <c r="D19" s="100">
        <f>SUMIF('Posto 1'!$J$10:$J$306,Resumo!C19,'Posto 1'!$R$10:$R$306)</f>
        <v>12</v>
      </c>
      <c r="E19" s="100">
        <f>SUMIF('Posto 2'!$J$10:$J$170,Resumo!C19,'Posto 2'!$R$10:$R$170)</f>
        <v>15</v>
      </c>
      <c r="F19" s="100">
        <f>SUMIF('Posto 3'!$J$10:$J$154,Resumo!C19,'Posto 3'!$R$10:$R$154)</f>
        <v>18</v>
      </c>
      <c r="G19" s="107">
        <f>SUMIF('Posto 4'!$J$10:$J$102,Resumo!C19,'Posto 4'!$R$10:$R$102)</f>
        <v>5</v>
      </c>
      <c r="H19" s="117">
        <f>IF($K$8=1,D19,IF($K$8=2,E19,IF($K$8=3,F19,IF($K$8=4,G19,""))))</f>
        <v>12</v>
      </c>
    </row>
    <row r="20" spans="1:11">
      <c r="A20" s="1"/>
      <c r="B20" s="12" t="s">
        <v>23</v>
      </c>
      <c r="C20" s="100">
        <v>8</v>
      </c>
      <c r="D20" s="100">
        <f>SUMIF('Posto 1'!$J$10:$J$306,Resumo!C20,'Posto 1'!$R$10:$R$306)</f>
        <v>31</v>
      </c>
      <c r="E20" s="100">
        <f>SUMIF('Posto 2'!$J$10:$J$170,Resumo!C20,'Posto 2'!$R$10:$R$170)</f>
        <v>3</v>
      </c>
      <c r="F20" s="100">
        <f>SUMIF('Posto 3'!$J$10:$J$154,Resumo!C20,'Posto 3'!$R$10:$R$154)</f>
        <v>23</v>
      </c>
      <c r="G20" s="107">
        <f>SUMIF('Posto 4'!$J$10:$J$102,Resumo!C20,'Posto 4'!$R$10:$R$102)</f>
        <v>4</v>
      </c>
      <c r="H20" s="117">
        <f>IF($K$8=1,D20,IF($K$8=2,E20,IF($K$8=3,F20,IF($K$8=4,G20,""))))</f>
        <v>31</v>
      </c>
    </row>
    <row r="21" spans="1:11">
      <c r="A21" s="1"/>
      <c r="B21" s="12" t="s">
        <v>24</v>
      </c>
      <c r="C21" s="100">
        <v>9</v>
      </c>
      <c r="D21" s="100">
        <f>SUMIF('Posto 1'!$J$10:$J$306,Resumo!C21,'Posto 1'!$R$10:$R$306)</f>
        <v>41</v>
      </c>
      <c r="E21" s="100">
        <f>SUMIF('Posto 2'!$J$10:$J$170,Resumo!C21,'Posto 2'!$R$10:$R$170)</f>
        <v>6</v>
      </c>
      <c r="F21" s="100">
        <f>SUMIF('Posto 3'!$J$10:$J$154,Resumo!C21,'Posto 3'!$R$10:$R$154)</f>
        <v>9</v>
      </c>
      <c r="G21" s="107">
        <f>SUMIF('Posto 4'!$J$10:$J$102,Resumo!C21,'Posto 4'!$R$10:$R$102)</f>
        <v>3</v>
      </c>
      <c r="H21" s="117">
        <f>IF($K$8=1,D21,IF($K$8=2,E21,IF($K$8=3,F21,IF($K$8=4,G21,""))))</f>
        <v>41</v>
      </c>
    </row>
    <row r="22" spans="1:11">
      <c r="A22" s="1"/>
      <c r="B22" s="12" t="s">
        <v>25</v>
      </c>
      <c r="C22" s="100">
        <v>10</v>
      </c>
      <c r="D22" s="100">
        <f>SUMIF('Posto 1'!$J$10:$J$306,Resumo!C22,'Posto 1'!$R$10:$R$306)</f>
        <v>28</v>
      </c>
      <c r="E22" s="100">
        <f>SUMIF('Posto 2'!$J$10:$J$170,Resumo!C22,'Posto 2'!$R$10:$R$170)</f>
        <v>7</v>
      </c>
      <c r="F22" s="100">
        <f>SUMIF('Posto 3'!$J$10:$J$154,Resumo!C22,'Posto 3'!$R$10:$R$154)</f>
        <v>12</v>
      </c>
      <c r="G22" s="107">
        <f>SUMIF('Posto 4'!$J$10:$J$102,Resumo!C22,'Posto 4'!$R$10:$R$102)</f>
        <v>6</v>
      </c>
      <c r="H22" s="117">
        <f>IF($K$8=1,D22,IF($K$8=2,E22,IF($K$8=3,F22,IF($K$8=4,G22,""))))</f>
        <v>28</v>
      </c>
    </row>
    <row r="23" spans="1:11">
      <c r="A23" s="1"/>
      <c r="B23" s="12" t="s">
        <v>26</v>
      </c>
      <c r="C23" s="100">
        <v>11</v>
      </c>
      <c r="D23" s="100">
        <f>SUMIF('Posto 1'!$J$10:$J$306,Resumo!C23,'Posto 1'!$R$10:$R$306)</f>
        <v>22</v>
      </c>
      <c r="E23" s="100">
        <f>SUMIF('Posto 2'!$J$10:$J$170,Resumo!C23,'Posto 2'!$R$10:$R$170)</f>
        <v>8</v>
      </c>
      <c r="F23" s="100">
        <f>SUMIF('Posto 3'!$J$10:$J$154,Resumo!C23,'Posto 3'!$R$10:$R$154)</f>
        <v>11</v>
      </c>
      <c r="G23" s="107">
        <f>SUMIF('Posto 4'!$J$10:$J$102,Resumo!C23,'Posto 4'!$R$10:$R$102)</f>
        <v>1</v>
      </c>
      <c r="H23" s="117">
        <f>IF($K$8=1,D23,IF($K$8=2,E23,IF($K$8=3,F23,IF($K$8=4,G23,""))))</f>
        <v>22</v>
      </c>
    </row>
    <row r="24" spans="1:11">
      <c r="A24" s="1"/>
      <c r="B24" s="12" t="s">
        <v>27</v>
      </c>
      <c r="C24" s="100">
        <v>12</v>
      </c>
      <c r="D24" s="100">
        <f>SUMIF('Posto 1'!$J$10:$J$306,Resumo!C24,'Posto 1'!$R$10:$R$306)</f>
        <v>12</v>
      </c>
      <c r="E24" s="100">
        <f>SUMIF('Posto 2'!$J$10:$J$170,Resumo!C24,'Posto 2'!$R$10:$R$170)</f>
        <v>2</v>
      </c>
      <c r="F24" s="100">
        <f>SUMIF('Posto 3'!$J$10:$J$154,Resumo!C24,'Posto 3'!$R$10:$R$154)</f>
        <v>2</v>
      </c>
      <c r="G24" s="107">
        <f>SUMIF('Posto 4'!$J$10:$J$102,Resumo!C24,'Posto 4'!$R$10:$R$102)</f>
        <v>1</v>
      </c>
      <c r="H24" s="117">
        <f>IF($K$8=1,D24,IF($K$8=2,E24,IF($K$8=3,F24,IF($K$8=4,G24,""))))</f>
        <v>12</v>
      </c>
    </row>
    <row r="25" spans="1:11" ht="15.75" thickBot="1">
      <c r="A25" s="1"/>
      <c r="B25" s="12" t="s">
        <v>28</v>
      </c>
      <c r="C25" s="100">
        <v>13</v>
      </c>
      <c r="D25" s="100">
        <f>SUMIF('Posto 1'!$J$10:$J$306,Resumo!C25,'Posto 1'!$R$10:$R$306)</f>
        <v>9</v>
      </c>
      <c r="E25" s="100">
        <f>SUMIF('Posto 2'!$J$10:$J$170,Resumo!C25,'Posto 2'!$R$10:$R$170)</f>
        <v>2</v>
      </c>
      <c r="F25" s="100">
        <f>SUMIF('Posto 3'!$J$10:$J$154,Resumo!C25,'Posto 3'!$R$10:$R$154)</f>
        <v>0</v>
      </c>
      <c r="G25" s="107">
        <f>SUMIF('Posto 4'!$J$10:$J$102,Resumo!C25,'Posto 4'!$R$10:$R$102)</f>
        <v>1</v>
      </c>
      <c r="H25" s="117">
        <f>IF($K$8=1,D25,IF($K$8=2,E25,IF($K$8=3,F25,IF($K$8=4,G25,""))))</f>
        <v>9</v>
      </c>
      <c r="J25" s="84" t="s">
        <v>52</v>
      </c>
      <c r="K25" s="84" t="s">
        <v>381</v>
      </c>
    </row>
    <row r="26" spans="1:11">
      <c r="A26" s="1"/>
      <c r="B26" s="12" t="s">
        <v>29</v>
      </c>
      <c r="C26" s="100">
        <v>14</v>
      </c>
      <c r="D26" s="100">
        <f>SUMIF('Posto 1'!$J$10:$J$306,Resumo!C26,'Posto 1'!$R$10:$R$306)</f>
        <v>4</v>
      </c>
      <c r="E26" s="100">
        <f>SUMIF('Posto 2'!$J$10:$J$170,Resumo!C26,'Posto 2'!$R$10:$R$170)</f>
        <v>2</v>
      </c>
      <c r="F26" s="100">
        <f>SUMIF('Posto 3'!$J$10:$J$154,Resumo!C26,'Posto 3'!$R$10:$R$154)</f>
        <v>0</v>
      </c>
      <c r="G26" s="107">
        <f>SUMIF('Posto 4'!$J$10:$J$102,Resumo!C26,'Posto 4'!$R$10:$R$102)</f>
        <v>0</v>
      </c>
      <c r="H26" s="117">
        <f>IF($K$8=1,D26,IF($K$8=2,E26,IF($K$8=3,F26,IF($K$8=4,G26,""))))</f>
        <v>4</v>
      </c>
      <c r="J26" s="82" t="s">
        <v>379</v>
      </c>
      <c r="K26" s="97">
        <f>IF($K$8=1,'Posto 1'!P3,IF($K$8=2,'Posto 2'!P3,IF($K$8=3,'Posto 3'!P3,IF($K$8=4,'Posto 4'!P3,""))))</f>
        <v>147</v>
      </c>
    </row>
    <row r="27" spans="1:11" ht="15.75" thickBot="1">
      <c r="A27" s="1"/>
      <c r="B27" s="12" t="s">
        <v>30</v>
      </c>
      <c r="C27" s="100">
        <v>15</v>
      </c>
      <c r="D27" s="100">
        <f>SUMIF('Posto 1'!$J$10:$J$306,Resumo!C27,'Posto 1'!$R$10:$R$306)</f>
        <v>3</v>
      </c>
      <c r="E27" s="100">
        <f>SUMIF('Posto 2'!$J$10:$J$170,Resumo!C27,'Posto 2'!$R$10:$R$170)</f>
        <v>0</v>
      </c>
      <c r="F27" s="100">
        <f>SUMIF('Posto 3'!$J$10:$J$154,Resumo!C27,'Posto 3'!$R$10:$R$154)</f>
        <v>0</v>
      </c>
      <c r="G27" s="107">
        <f>SUMIF('Posto 4'!$J$10:$J$102,Resumo!C27,'Posto 4'!$R$10:$R$102)</f>
        <v>0</v>
      </c>
      <c r="H27" s="117">
        <f>IF($K$8=1,D27,IF($K$8=2,E27,IF($K$8=3,F27,IF($K$8=4,G27,""))))</f>
        <v>3</v>
      </c>
      <c r="J27" s="81" t="s">
        <v>377</v>
      </c>
      <c r="K27" s="98">
        <f>IF($K$8=1,'Posto 1'!P4,IF($K$8=2,'Posto 2'!P4,IF($K$8=3,'Posto 3'!P4,IF($K$8=4,'Posto 4'!P4,""))))</f>
        <v>150</v>
      </c>
    </row>
    <row r="28" spans="1:11">
      <c r="A28" s="1"/>
      <c r="B28" s="12" t="s">
        <v>31</v>
      </c>
      <c r="C28" s="100">
        <v>16</v>
      </c>
      <c r="D28" s="100">
        <f>SUMIF('Posto 1'!$J$10:$J$306,Resumo!C28,'Posto 1'!$R$10:$R$306)</f>
        <v>1</v>
      </c>
      <c r="E28" s="100">
        <f>SUMIF('Posto 2'!$J$10:$J$170,Resumo!C28,'Posto 2'!$R$10:$R$170)</f>
        <v>1</v>
      </c>
      <c r="F28" s="100">
        <f>SUMIF('Posto 3'!$J$10:$J$154,Resumo!C28,'Posto 3'!$R$10:$R$154)</f>
        <v>0</v>
      </c>
      <c r="G28" s="107">
        <f>SUMIF('Posto 4'!$J$10:$J$102,Resumo!C28,'Posto 4'!$R$10:$R$102)</f>
        <v>1</v>
      </c>
      <c r="H28" s="117">
        <f>IF($K$8=1,D28,IF($K$8=2,E28,IF($K$8=3,F28,IF($K$8=4,G28,""))))</f>
        <v>1</v>
      </c>
      <c r="J28" s="80" t="s">
        <v>380</v>
      </c>
      <c r="K28" s="1">
        <f>IF($K$8=1,'Posto 1'!P5,IF($K$8=2,'Posto 2'!P5,IF($K$8=3,'Posto 3'!P5,IF($K$8=4,'Posto 4'!P5,""))))</f>
        <v>47</v>
      </c>
    </row>
    <row r="29" spans="1:11">
      <c r="A29" s="1"/>
      <c r="B29" s="12" t="s">
        <v>32</v>
      </c>
      <c r="C29" s="100">
        <v>17</v>
      </c>
      <c r="D29" s="100">
        <f>SUMIF('Posto 1'!$J$10:$J$306,Resumo!C29,'Posto 1'!$R$10:$R$306)</f>
        <v>2</v>
      </c>
      <c r="E29" s="100">
        <f>SUMIF('Posto 2'!$J$10:$J$170,Resumo!C29,'Posto 2'!$R$10:$R$170)</f>
        <v>1</v>
      </c>
      <c r="F29" s="100">
        <f>SUMIF('Posto 3'!$J$10:$J$154,Resumo!C29,'Posto 3'!$R$10:$R$154)</f>
        <v>0</v>
      </c>
      <c r="G29" s="107">
        <f>SUMIF('Posto 4'!$J$10:$J$102,Resumo!C29,'Posto 4'!$R$10:$R$102)</f>
        <v>0</v>
      </c>
      <c r="H29" s="117">
        <f>IF($K$8=1,D29,IF($K$8=2,E29,IF($K$8=3,F29,IF($K$8=4,G29,""))))</f>
        <v>2</v>
      </c>
      <c r="J29" s="80" t="s">
        <v>378</v>
      </c>
      <c r="K29" s="1">
        <f>IF($K$8=1,'Posto 1'!P6,IF($K$8=2,'Posto 2'!P6,IF($K$8=3,'Posto 3'!P6,IF($K$8=4,'Posto 4'!P6,""))))</f>
        <v>250</v>
      </c>
    </row>
    <row r="30" spans="1:11">
      <c r="A30" s="1"/>
      <c r="B30" s="12" t="s">
        <v>33</v>
      </c>
      <c r="C30" s="100">
        <v>18</v>
      </c>
      <c r="D30" s="100">
        <f>SUMIF('Posto 1'!$J$10:$J$306,Resumo!C30,'Posto 1'!$R$10:$R$306)</f>
        <v>3</v>
      </c>
      <c r="E30" s="100">
        <f>SUMIF('Posto 2'!$J$10:$J$170,Resumo!C30,'Posto 2'!$R$10:$R$170)</f>
        <v>0</v>
      </c>
      <c r="F30" s="100">
        <f>SUMIF('Posto 3'!$J$10:$J$154,Resumo!C30,'Posto 3'!$R$10:$R$154)</f>
        <v>0</v>
      </c>
      <c r="G30" s="107">
        <f>SUMIF('Posto 4'!$J$10:$J$102,Resumo!C30,'Posto 4'!$R$10:$R$102)</f>
        <v>0</v>
      </c>
      <c r="H30" s="117">
        <f>IF($K$8=1,D30,IF($K$8=2,E30,IF($K$8=3,F30,IF($K$8=4,G30,""))))</f>
        <v>3</v>
      </c>
    </row>
    <row r="31" spans="1:11">
      <c r="A31" s="1"/>
      <c r="B31" s="12" t="s">
        <v>34</v>
      </c>
      <c r="C31" s="100">
        <v>19</v>
      </c>
      <c r="D31" s="100">
        <f>SUMIF('Posto 1'!$J$10:$J$306,Resumo!C31,'Posto 1'!$R$10:$R$306)</f>
        <v>0</v>
      </c>
      <c r="E31" s="100">
        <f>SUMIF('Posto 2'!$J$10:$J$170,Resumo!C31,'Posto 2'!$R$10:$R$170)</f>
        <v>2</v>
      </c>
      <c r="F31" s="100">
        <f>SUMIF('Posto 3'!$J$10:$J$154,Resumo!C31,'Posto 3'!$R$10:$R$154)</f>
        <v>0</v>
      </c>
      <c r="G31" s="107">
        <f>SUMIF('Posto 4'!$J$10:$J$102,Resumo!C31,'Posto 4'!$R$10:$R$102)</f>
        <v>2</v>
      </c>
      <c r="H31" s="117">
        <f>IF($K$8=1,D31,IF($K$8=2,E31,IF($K$8=3,F31,IF($K$8=4,G31,""))))</f>
        <v>0</v>
      </c>
    </row>
    <row r="32" spans="1:11">
      <c r="A32" s="1"/>
      <c r="B32" s="12" t="s">
        <v>35</v>
      </c>
      <c r="C32" s="100">
        <v>20</v>
      </c>
      <c r="D32" s="100">
        <f>SUMIF('Posto 1'!$J$10:$J$306,Resumo!C32,'Posto 1'!$R$10:$R$306)</f>
        <v>1</v>
      </c>
      <c r="E32" s="100">
        <f>SUMIF('Posto 2'!$J$10:$J$170,Resumo!C32,'Posto 2'!$R$10:$R$170)</f>
        <v>3</v>
      </c>
      <c r="F32" s="100">
        <f>SUMIF('Posto 3'!$J$10:$J$154,Resumo!C32,'Posto 3'!$R$10:$R$154)</f>
        <v>0</v>
      </c>
      <c r="G32" s="107">
        <f>SUMIF('Posto 4'!$J$10:$J$102,Resumo!C32,'Posto 4'!$R$10:$R$102)</f>
        <v>2</v>
      </c>
      <c r="H32" s="117">
        <f>IF($K$8=1,D32,IF($K$8=2,E32,IF($K$8=3,F32,IF($K$8=4,G32,""))))</f>
        <v>1</v>
      </c>
    </row>
    <row r="33" spans="1:8">
      <c r="A33" s="1"/>
      <c r="B33" s="12" t="s">
        <v>36</v>
      </c>
      <c r="C33" s="100">
        <v>21</v>
      </c>
      <c r="D33" s="100">
        <f>SUMIF('Posto 1'!$J$10:$J$306,Resumo!C33,'Posto 1'!$R$10:$R$306)</f>
        <v>0</v>
      </c>
      <c r="E33" s="100">
        <f>SUMIF('Posto 2'!$J$10:$J$170,Resumo!C33,'Posto 2'!$R$10:$R$170)</f>
        <v>2</v>
      </c>
      <c r="F33" s="100">
        <f>SUMIF('Posto 3'!$J$10:$J$154,Resumo!C33,'Posto 3'!$R$10:$R$154)</f>
        <v>0</v>
      </c>
      <c r="G33" s="107">
        <f>SUMIF('Posto 4'!$J$10:$J$102,Resumo!C33,'Posto 4'!$R$10:$R$102)</f>
        <v>0</v>
      </c>
      <c r="H33" s="117">
        <f>IF($K$8=1,D33,IF($K$8=2,E33,IF($K$8=3,F33,IF($K$8=4,G33,""))))</f>
        <v>0</v>
      </c>
    </row>
    <row r="34" spans="1:8">
      <c r="A34" s="1"/>
      <c r="B34" s="12" t="s">
        <v>37</v>
      </c>
      <c r="C34" s="100">
        <v>22</v>
      </c>
      <c r="D34" s="100">
        <f>SUMIF('Posto 1'!$J$10:$J$306,Resumo!C34,'Posto 1'!$R$10:$R$306)</f>
        <v>5</v>
      </c>
      <c r="E34" s="100">
        <f>SUMIF('Posto 2'!$J$10:$J$170,Resumo!C34,'Posto 2'!$R$10:$R$170)</f>
        <v>1</v>
      </c>
      <c r="F34" s="100">
        <f>SUMIF('Posto 3'!$J$10:$J$154,Resumo!C34,'Posto 3'!$R$10:$R$154)</f>
        <v>1</v>
      </c>
      <c r="G34" s="107">
        <f>SUMIF('Posto 4'!$J$10:$J$102,Resumo!C34,'Posto 4'!$R$10:$R$102)</f>
        <v>1</v>
      </c>
      <c r="H34" s="117">
        <f>IF($K$8=1,D34,IF($K$8=2,E34,IF($K$8=3,F34,IF($K$8=4,G34,""))))</f>
        <v>5</v>
      </c>
    </row>
    <row r="35" spans="1:8">
      <c r="A35" s="1"/>
      <c r="B35" s="12" t="s">
        <v>38</v>
      </c>
      <c r="C35" s="100">
        <v>23</v>
      </c>
      <c r="D35" s="100">
        <f>SUMIF('Posto 1'!$J$10:$J$306,Resumo!C35,'Posto 1'!$R$10:$R$306)</f>
        <v>10</v>
      </c>
      <c r="E35" s="100">
        <f>SUMIF('Posto 2'!$J$10:$J$170,Resumo!C35,'Posto 2'!$R$10:$R$170)</f>
        <v>2</v>
      </c>
      <c r="F35" s="100">
        <f>SUMIF('Posto 3'!$J$10:$J$154,Resumo!C35,'Posto 3'!$R$10:$R$154)</f>
        <v>0</v>
      </c>
      <c r="G35" s="107">
        <f>SUMIF('Posto 4'!$J$10:$J$102,Resumo!C35,'Posto 4'!$R$10:$R$102)</f>
        <v>1</v>
      </c>
      <c r="H35" s="117">
        <f>IF($K$8=1,D35,IF($K$8=2,E35,IF($K$8=3,F35,IF($K$8=4,G35,""))))</f>
        <v>10</v>
      </c>
    </row>
    <row r="36" spans="1:8" ht="15.75" thickBot="1">
      <c r="A36" s="1"/>
      <c r="B36" s="101" t="s">
        <v>39</v>
      </c>
      <c r="C36" s="102">
        <v>24</v>
      </c>
      <c r="D36" s="102">
        <f>SUMIF('Posto 1'!$J$10:$J$306,Resumo!C36,'Posto 1'!$R$10:$R$306)</f>
        <v>6</v>
      </c>
      <c r="E36" s="102">
        <f>SUMIF('Posto 2'!$J$10:$J$170,Resumo!C36,'Posto 2'!$R$10:$R$170)</f>
        <v>3</v>
      </c>
      <c r="F36" s="102">
        <f>SUMIF('Posto 3'!$J$10:$J$154,Resumo!C36,'Posto 3'!$R$10:$R$154)</f>
        <v>1</v>
      </c>
      <c r="G36" s="108">
        <f>SUMIF('Posto 4'!$J$10:$J$102,Resumo!C36,'Posto 4'!$R$10:$R$102)</f>
        <v>1</v>
      </c>
      <c r="H36" s="118">
        <f>IF($K$8=1,D36,IF($K$8=2,E36,IF($K$8=3,F36,IF($K$8=4,G36,""))))</f>
        <v>6</v>
      </c>
    </row>
    <row r="37" spans="1:8" s="1" customFormat="1" ht="15.75" thickBot="1">
      <c r="B37" s="103" t="s">
        <v>381</v>
      </c>
      <c r="C37" s="104"/>
      <c r="D37" s="105">
        <f>SUM(D13:D36)</f>
        <v>297</v>
      </c>
      <c r="E37" s="105">
        <f>SUM(E13:E36)</f>
        <v>161</v>
      </c>
      <c r="F37" s="105">
        <f>SUM(F13:F36)</f>
        <v>145</v>
      </c>
      <c r="G37" s="109">
        <f>SUM(G13:G36)</f>
        <v>93</v>
      </c>
      <c r="H37" s="119">
        <f>SUM(H13:H36)</f>
        <v>297</v>
      </c>
    </row>
  </sheetData>
  <mergeCells count="14">
    <mergeCell ref="J3:P6"/>
    <mergeCell ref="B10:B12"/>
    <mergeCell ref="D10:D12"/>
    <mergeCell ref="E10:E12"/>
    <mergeCell ref="F10:F12"/>
    <mergeCell ref="G10:G12"/>
    <mergeCell ref="H10:H12"/>
    <mergeCell ref="B2:B4"/>
    <mergeCell ref="D2:D4"/>
    <mergeCell ref="E2:H2"/>
    <mergeCell ref="E3:E4"/>
    <mergeCell ref="F3:F4"/>
    <mergeCell ref="G3:G4"/>
    <mergeCell ref="H3:H4"/>
  </mergeCells>
  <conditionalFormatting sqref="J25:K29">
    <cfRule type="expression" dxfId="12" priority="8">
      <formula>$K$8=1</formula>
    </cfRule>
    <cfRule type="expression" dxfId="11" priority="7">
      <formula>$K$8=2</formula>
    </cfRule>
    <cfRule type="expression" dxfId="10" priority="6">
      <formula>$K$8=3</formula>
    </cfRule>
    <cfRule type="expression" dxfId="9" priority="5">
      <formula>$K$8=4</formula>
    </cfRule>
  </conditionalFormatting>
  <conditionalFormatting sqref="H10:H37">
    <cfRule type="expression" dxfId="6" priority="4">
      <formula>$K$8=1</formula>
    </cfRule>
    <cfRule type="expression" dxfId="7" priority="3">
      <formula>$K$8=2</formula>
    </cfRule>
    <cfRule type="expression" dxfId="8" priority="2">
      <formula>$K$8=3</formula>
    </cfRule>
    <cfRule type="expression" dxfId="5" priority="1">
      <formula>$K$8=4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Posto 1</vt:lpstr>
      <vt:lpstr>Posto 2</vt:lpstr>
      <vt:lpstr>Posto 3</vt:lpstr>
      <vt:lpstr>Posto 4</vt:lpstr>
      <vt:lpstr>Resumo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rafael.silveira</dc:creator>
  <cp:lastModifiedBy>rafael.silveira</cp:lastModifiedBy>
  <dcterms:created xsi:type="dcterms:W3CDTF">2011-02-23T17:02:56Z</dcterms:created>
  <dcterms:modified xsi:type="dcterms:W3CDTF">2011-02-23T19:47:50Z</dcterms:modified>
</cp:coreProperties>
</file>